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IKA\Paper\Jurnal\Buy The Service\"/>
    </mc:Choice>
  </mc:AlternateContent>
  <bookViews>
    <workbookView xWindow="480" yWindow="105" windowWidth="20730" windowHeight="10050" firstSheet="1" activeTab="1"/>
  </bookViews>
  <sheets>
    <sheet name="SUTI Individual" sheetId="4" r:id="rId1"/>
    <sheet name="SUTI Multiple" sheetId="3" r:id="rId2"/>
    <sheet name="Jakarta" sheetId="5" r:id="rId3"/>
    <sheet name="Bogor" sheetId="6" r:id="rId4"/>
    <sheet name="South Tanggerang" sheetId="8" r:id="rId5"/>
    <sheet name="City of Tanggerang" sheetId="10" r:id="rId6"/>
    <sheet name="City of Bekasi" sheetId="9" r:id="rId7"/>
  </sheets>
  <calcPr calcId="162913"/>
</workbook>
</file>

<file path=xl/calcChain.xml><?xml version="1.0" encoding="utf-8"?>
<calcChain xmlns="http://schemas.openxmlformats.org/spreadsheetml/2006/main">
  <c r="D35" i="10" l="1"/>
  <c r="D23" i="10"/>
  <c r="D22" i="10"/>
  <c r="D12" i="10"/>
  <c r="D35" i="9" l="1"/>
  <c r="D23" i="9"/>
  <c r="D22" i="9"/>
  <c r="D12" i="9"/>
  <c r="D35" i="8"/>
  <c r="D23" i="8"/>
  <c r="D22" i="8"/>
  <c r="D12" i="8"/>
  <c r="D35" i="6"/>
  <c r="D22" i="6"/>
  <c r="D23" i="6"/>
  <c r="D12" i="6"/>
  <c r="H14" i="4" l="1"/>
  <c r="H13" i="4"/>
  <c r="H11" i="4"/>
  <c r="H12" i="4"/>
  <c r="H10" i="4"/>
  <c r="H9" i="4"/>
  <c r="H8" i="4"/>
  <c r="H7" i="4"/>
  <c r="D23" i="5"/>
  <c r="H6" i="4" s="1"/>
  <c r="D22" i="5"/>
  <c r="D12" i="5"/>
  <c r="H5" i="4" s="1"/>
  <c r="D15" i="3" l="1"/>
  <c r="H29" i="4" l="1"/>
  <c r="C46" i="4" s="1"/>
  <c r="H28" i="4"/>
  <c r="C45" i="4" s="1"/>
  <c r="H27" i="4"/>
  <c r="C44" i="4" s="1"/>
  <c r="H26" i="4"/>
  <c r="C43" i="4" s="1"/>
  <c r="H25" i="4"/>
  <c r="C42" i="4" s="1"/>
  <c r="H24" i="4"/>
  <c r="C41" i="4" s="1"/>
  <c r="H23" i="4"/>
  <c r="C40" i="4" s="1"/>
  <c r="H22" i="4"/>
  <c r="C39" i="4" s="1"/>
  <c r="H21" i="4"/>
  <c r="C38" i="4" s="1"/>
  <c r="H20" i="4"/>
  <c r="D15" i="4"/>
  <c r="J29" i="3"/>
  <c r="M46" i="3" s="1"/>
  <c r="I29" i="3"/>
  <c r="L46" i="3" s="1"/>
  <c r="J28" i="3"/>
  <c r="M45" i="3" s="1"/>
  <c r="I28" i="3"/>
  <c r="L45" i="3" s="1"/>
  <c r="J27" i="3"/>
  <c r="M44" i="3" s="1"/>
  <c r="I27" i="3"/>
  <c r="L44" i="3" s="1"/>
  <c r="J26" i="3"/>
  <c r="M43" i="3" s="1"/>
  <c r="I26" i="3"/>
  <c r="L43" i="3" s="1"/>
  <c r="J25" i="3"/>
  <c r="M42" i="3" s="1"/>
  <c r="I25" i="3"/>
  <c r="L42" i="3" s="1"/>
  <c r="J24" i="3"/>
  <c r="M41" i="3" s="1"/>
  <c r="I24" i="3"/>
  <c r="L41" i="3" s="1"/>
  <c r="J23" i="3"/>
  <c r="M40" i="3" s="1"/>
  <c r="I23" i="3"/>
  <c r="L40" i="3" s="1"/>
  <c r="J22" i="3"/>
  <c r="M39" i="3" s="1"/>
  <c r="I22" i="3"/>
  <c r="L39" i="3" s="1"/>
  <c r="J21" i="3"/>
  <c r="M38" i="3" s="1"/>
  <c r="I21" i="3"/>
  <c r="L38" i="3" s="1"/>
  <c r="J20" i="3"/>
  <c r="M37" i="3" s="1"/>
  <c r="I20" i="3"/>
  <c r="L37" i="3" s="1"/>
  <c r="H32" i="4" l="1"/>
  <c r="J32" i="3"/>
  <c r="J33" i="3"/>
  <c r="J34" i="3"/>
  <c r="I32" i="3"/>
  <c r="I33" i="3"/>
  <c r="I34" i="3"/>
  <c r="H33" i="4"/>
  <c r="H34" i="4"/>
  <c r="C37" i="4"/>
</calcChain>
</file>

<file path=xl/sharedStrings.xml><?xml version="1.0" encoding="utf-8"?>
<sst xmlns="http://schemas.openxmlformats.org/spreadsheetml/2006/main" count="542" uniqueCount="131">
  <si>
    <t>Modal share of active and public transport in commuting</t>
  </si>
  <si>
    <t>Convenient access to public transport service</t>
  </si>
  <si>
    <t>MIN</t>
  </si>
  <si>
    <t>MAX</t>
  </si>
  <si>
    <t>Normalization</t>
  </si>
  <si>
    <t>μg/m3</t>
  </si>
  <si>
    <t>Natural</t>
  </si>
  <si>
    <t>City 2 ('M')</t>
  </si>
  <si>
    <t>City 1 ('I*)</t>
  </si>
  <si>
    <t>RANK</t>
  </si>
  <si>
    <t>#</t>
  </si>
  <si>
    <t>Indicators</t>
  </si>
  <si>
    <t>units</t>
  </si>
  <si>
    <t>Weights</t>
  </si>
  <si>
    <t>Extent to which transport plans cover facilities for active modes and public transport</t>
  </si>
  <si>
    <t>0 - 16 scale</t>
  </si>
  <si>
    <t>Trips</t>
  </si>
  <si>
    <t>Number of people</t>
  </si>
  <si>
    <t>User satisfaction with public transport service</t>
  </si>
  <si>
    <t>% satisfied</t>
  </si>
  <si>
    <t>Traffic fatalities  per 100.000 inhabitants</t>
  </si>
  <si>
    <t># fatalities</t>
  </si>
  <si>
    <t>Affordability – travel costs as part of income</t>
  </si>
  <si>
    <t>% of income</t>
  </si>
  <si>
    <t>3.5</t>
  </si>
  <si>
    <t>Operational costs of the public transport system</t>
  </si>
  <si>
    <t>Cost recovery ratio</t>
  </si>
  <si>
    <t>Investment in public transportation systems</t>
  </si>
  <si>
    <t>Share of total investment</t>
  </si>
  <si>
    <t>Air quality (pm10)</t>
  </si>
  <si>
    <t>Greenhouse gas emissions from transport</t>
  </si>
  <si>
    <t>Tons</t>
  </si>
  <si>
    <t>2.75</t>
  </si>
  <si>
    <t>ENTER  CITY DATA HERE</t>
  </si>
  <si>
    <t>A1 SINGLE CITY</t>
  </si>
  <si>
    <t>A2 MULTIPLE CITIES</t>
  </si>
  <si>
    <t>Year</t>
  </si>
  <si>
    <t>B1 NORMALIZATION SINGLE CITY</t>
  </si>
  <si>
    <t>B2 NORMALIZATION MULTIPLE CITIES</t>
  </si>
  <si>
    <t>INDEX</t>
  </si>
  <si>
    <t>Geometric</t>
  </si>
  <si>
    <t>Arithmetic</t>
  </si>
  <si>
    <t>(HER ER RIGTIGE TAL DECIMALER)</t>
  </si>
  <si>
    <t>(HER ER PUNKTUMMER TIL RAPPORT)</t>
  </si>
  <si>
    <t>0.1</t>
  </si>
  <si>
    <t>1.0</t>
  </si>
  <si>
    <t>MUST SUM TO 1</t>
  </si>
  <si>
    <t>Arithmetic using weights</t>
  </si>
  <si>
    <t>C1 RESULT SINGLE CITY</t>
  </si>
  <si>
    <t>C2 RESULT MULTIPLE CITIES</t>
  </si>
  <si>
    <t>D1 RESULT SPIDER DIAGRAM SINGLE CITY</t>
  </si>
  <si>
    <t>D3 RESULT SPIDER DIAGRAM MULTIPLE CITIES</t>
  </si>
  <si>
    <t>D2 RESULT OVERALL CITY RANKING (maunal)</t>
  </si>
  <si>
    <t>Jakarta</t>
  </si>
  <si>
    <t>Indicator-1</t>
  </si>
  <si>
    <t>II) Cycling networks</t>
  </si>
  <si>
    <t>I)  Walking networks</t>
  </si>
  <si>
    <t>III) Intermodal transfer facilities</t>
  </si>
  <si>
    <t>IV) Public Transport</t>
  </si>
  <si>
    <t>Score</t>
  </si>
  <si>
    <t>Total</t>
  </si>
  <si>
    <t>Indicator-2</t>
  </si>
  <si>
    <t>Bicycle</t>
  </si>
  <si>
    <t>Car</t>
  </si>
  <si>
    <t>Motor Cycle</t>
  </si>
  <si>
    <t>Bus</t>
  </si>
  <si>
    <t>Rail</t>
  </si>
  <si>
    <t>Walking</t>
  </si>
  <si>
    <t>Percentage</t>
  </si>
  <si>
    <t>Total Public Transport</t>
  </si>
  <si>
    <t>Indicator-3</t>
  </si>
  <si>
    <t>population that has convenient access to public transport, defined as living 500 meters or less from a public transport stop with minimum 20 minute service.</t>
  </si>
  <si>
    <t>Indicator-4</t>
  </si>
  <si>
    <t xml:space="preserve">Overall share of satisfied customers </t>
  </si>
  <si>
    <t>Indicator-5</t>
  </si>
  <si>
    <t>Fatalities in traffic (road; rail, etc.) in the urban areas per 100.000 inhabitants</t>
  </si>
  <si>
    <t>Indicator-6</t>
  </si>
  <si>
    <t>Percentage of monthly income</t>
  </si>
  <si>
    <t>Indicator-7</t>
  </si>
  <si>
    <t>% of transport investment spending; running five year average</t>
  </si>
  <si>
    <t>Indicator-8</t>
  </si>
  <si>
    <t>% of operational costs recovered by fares</t>
  </si>
  <si>
    <t>Indicator-9</t>
  </si>
  <si>
    <t>Annual mean levels of fine particulate matter (PM10) in the air (population weighted) compared to threshold.</t>
  </si>
  <si>
    <t>Indicator-10</t>
  </si>
  <si>
    <t>CO2 equivalent emissions from transport by urban residents per annum per capita</t>
  </si>
  <si>
    <t>Ton CO2 equivalent emitted/capita/year</t>
  </si>
  <si>
    <t>ESTIMATION FROM DATA AND PERSONAL JUDGEMENT</t>
  </si>
  <si>
    <t>Trial:</t>
  </si>
  <si>
    <t>First</t>
  </si>
  <si>
    <t>City:</t>
  </si>
  <si>
    <t>JAKARTA</t>
  </si>
  <si>
    <t xml:space="preserve">Limited coverage of the aspect </t>
  </si>
  <si>
    <t xml:space="preserve">Extensive coverage of the aspect </t>
  </si>
  <si>
    <t xml:space="preserve">Middle coverage of the aspect </t>
  </si>
  <si>
    <t>source: JapTrapis (JICA, 2011)</t>
  </si>
  <si>
    <t>estimation based on assumption that public transport are stop every where pax wants, while bus shelter is avg 600 meters --&gt; need to be discussed with jakarta govt or experts</t>
  </si>
  <si>
    <t>estimation on the assumption that by Rail satisfaction is the highest, then BRT then regular buse. Satisfaction is usually measured based on regularity and speed rather than tariff--&gt; again need to be discussed</t>
  </si>
  <si>
    <t>estimation based on the assumption from total number of accidents devided by no of cars</t>
  </si>
  <si>
    <t>estimation based on the HIS survey by JICA on 2004 where pax is catagorised by High, Med and Low income categories</t>
  </si>
  <si>
    <t>estimation based on the recent survey of operating cost for regular public transport. For BRT Trans jakarta is calculated from subsidy compare to revenues</t>
  </si>
  <si>
    <t>estimation based on the investment for BRT, LRT and MRT compared to private vehicles infrastructures such as toll roads and flyovers</t>
  </si>
  <si>
    <t>estimation</t>
  </si>
  <si>
    <t>Notes: the data should be updated based on the current condition. (1) the new BRT serving jabodetabek operated since 2016 (2)online taxy and public motor cycles should also be included as PT, where they have been exist since 2016 (3) increasing no of railway pax released in 2017 approaching 1 mio/day</t>
  </si>
  <si>
    <t>Bogor</t>
  </si>
  <si>
    <t>Notes: the data based on previous study which is used in BTOP as basedata</t>
  </si>
  <si>
    <t>source: Bogor Transportation Program, 2016</t>
  </si>
  <si>
    <t>Died</t>
  </si>
  <si>
    <t>Severe injury</t>
  </si>
  <si>
    <t>Minor injury</t>
  </si>
  <si>
    <t>Bogor in Figures, 2017</t>
  </si>
  <si>
    <t>South Tanggerang in Figures, 2017</t>
  </si>
  <si>
    <t>notes: The city also have public transport minimum standard regulation</t>
  </si>
  <si>
    <t>Bekasi</t>
  </si>
  <si>
    <t>South Tanggerang</t>
  </si>
  <si>
    <t>Tanggerang in Figures, 2017</t>
  </si>
  <si>
    <t>Bekasi in Figures, 2017</t>
  </si>
  <si>
    <t>Medan</t>
  </si>
  <si>
    <t>Denpasar</t>
  </si>
  <si>
    <t>Kota Medan</t>
  </si>
  <si>
    <t>Kota Denpasar</t>
  </si>
  <si>
    <t>Perencanaan Transportasi berbasis Angkutan Umum</t>
  </si>
  <si>
    <t>Modal Share Public Transport dan Kend Tdk Bermotor</t>
  </si>
  <si>
    <t>Akses ke Pelayanan Angkutan Umum</t>
  </si>
  <si>
    <t>Kepuasan Pengguna Angkutan Umum</t>
  </si>
  <si>
    <t>Tingkat Kematian pada kecelakanaan per 100.000 penduduk</t>
  </si>
  <si>
    <t>Keterjangkauan - biaya terhadap pendapatan bulanan</t>
  </si>
  <si>
    <t>Biaya Operasi sistem angkutan umum</t>
  </si>
  <si>
    <t>Investasi angkutan umum</t>
  </si>
  <si>
    <t>Kualitas Udara (pm10)</t>
  </si>
  <si>
    <t>Emisi Gas Rumah Kaca dari sektor transportasi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</si>
</sst>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1"/>
      <color theme="1"/>
      <name val="Calibri"/>
      <family val="2"/>
      <scheme val="minor"/>
    </font>
    <font>
      <b/>
      <sz val="11"/>
      <color theme="1"/>
      <name val="Calibri"/>
      <family val="2"/>
      <scheme val="minor"/>
    </font>
    <font>
      <i/>
      <sz val="11"/>
      <color theme="1"/>
      <name val="Calibri"/>
      <family val="2"/>
      <scheme val="minor"/>
    </font>
    <font>
      <sz val="11"/>
      <color rgb="FFFF0000"/>
      <name val="Calibri"/>
      <family val="2"/>
      <scheme val="minor"/>
    </font>
    <font>
      <b/>
      <sz val="10"/>
      <color theme="1"/>
      <name val="Arial"/>
      <family val="2"/>
    </font>
    <font>
      <b/>
      <sz val="9"/>
      <color theme="1"/>
      <name val="Arial"/>
      <family val="2"/>
    </font>
    <font>
      <sz val="10"/>
      <color theme="1"/>
      <name val="Arial"/>
      <family val="2"/>
    </font>
    <font>
      <sz val="9"/>
      <color theme="1"/>
      <name val="Arial"/>
      <family val="2"/>
    </font>
    <font>
      <b/>
      <i/>
      <sz val="11"/>
      <color theme="1"/>
      <name val="Calibri"/>
      <family val="2"/>
      <scheme val="minor"/>
    </font>
    <font>
      <i/>
      <sz val="10"/>
      <color theme="1"/>
      <name val="Calibri"/>
      <family val="2"/>
      <scheme val="minor"/>
    </font>
    <font>
      <b/>
      <sz val="14"/>
      <color rgb="FFFF0000"/>
      <name val="Calibri"/>
      <family val="2"/>
      <scheme val="minor"/>
    </font>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6" tint="0.39997558519241921"/>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9" fontId="11" fillId="0" borderId="0" applyFont="0" applyFill="0" applyBorder="0" applyAlignment="0" applyProtection="0"/>
  </cellStyleXfs>
  <cellXfs count="85">
    <xf numFmtId="0" fontId="0" fillId="0" borderId="0" xfId="0"/>
    <xf numFmtId="0" fontId="0" fillId="0" borderId="0" xfId="0" applyBorder="1"/>
    <xf numFmtId="0" fontId="0" fillId="0" borderId="5" xfId="0" applyBorder="1"/>
    <xf numFmtId="0" fontId="0" fillId="0" borderId="6" xfId="0" applyBorder="1"/>
    <xf numFmtId="0" fontId="0" fillId="0" borderId="9" xfId="0" applyBorder="1"/>
    <xf numFmtId="0" fontId="0" fillId="0" borderId="13" xfId="0" applyBorder="1"/>
    <xf numFmtId="0" fontId="0" fillId="0" borderId="14" xfId="0" applyBorder="1"/>
    <xf numFmtId="0" fontId="0" fillId="0" borderId="15" xfId="0" applyBorder="1"/>
    <xf numFmtId="0" fontId="1" fillId="0" borderId="0" xfId="0" applyFont="1"/>
    <xf numFmtId="0" fontId="0" fillId="0" borderId="16" xfId="0" applyBorder="1"/>
    <xf numFmtId="2" fontId="0" fillId="0" borderId="12" xfId="0" applyNumberFormat="1" applyBorder="1"/>
    <xf numFmtId="2" fontId="0" fillId="0" borderId="3" xfId="0" applyNumberFormat="1" applyBorder="1"/>
    <xf numFmtId="2" fontId="0" fillId="0" borderId="0" xfId="0" applyNumberFormat="1"/>
    <xf numFmtId="0" fontId="1" fillId="0" borderId="5" xfId="0" applyFont="1" applyBorder="1"/>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6" fillId="0" borderId="3" xfId="0" applyFont="1" applyBorder="1" applyAlignment="1">
      <alignment horizontal="center" vertical="center" wrapText="1"/>
    </xf>
    <xf numFmtId="0" fontId="0" fillId="0" borderId="17" xfId="0" applyBorder="1"/>
    <xf numFmtId="0" fontId="0" fillId="0" borderId="18" xfId="0" applyBorder="1"/>
    <xf numFmtId="0" fontId="0" fillId="0" borderId="19" xfId="0" applyBorder="1"/>
    <xf numFmtId="0" fontId="3" fillId="0" borderId="0" xfId="0" applyFont="1"/>
    <xf numFmtId="0" fontId="2" fillId="0" borderId="15" xfId="0" applyFont="1" applyBorder="1"/>
    <xf numFmtId="164" fontId="0" fillId="0" borderId="15" xfId="0" applyNumberFormat="1" applyBorder="1"/>
    <xf numFmtId="164" fontId="0" fillId="0" borderId="18" xfId="0" applyNumberFormat="1" applyBorder="1"/>
    <xf numFmtId="0" fontId="1" fillId="0" borderId="8" xfId="0" applyFont="1" applyBorder="1"/>
    <xf numFmtId="2" fontId="0" fillId="0" borderId="6" xfId="0" applyNumberFormat="1" applyBorder="1"/>
    <xf numFmtId="2" fontId="0" fillId="0" borderId="18" xfId="0" applyNumberFormat="1" applyBorder="1"/>
    <xf numFmtId="164" fontId="6" fillId="0" borderId="4" xfId="0" applyNumberFormat="1" applyFont="1" applyBorder="1" applyAlignment="1">
      <alignment horizontal="center" vertical="center" wrapText="1"/>
    </xf>
    <xf numFmtId="2" fontId="0" fillId="0" borderId="9" xfId="0" applyNumberFormat="1" applyBorder="1"/>
    <xf numFmtId="0" fontId="1" fillId="0" borderId="10" xfId="0" applyFont="1" applyBorder="1"/>
    <xf numFmtId="2" fontId="0" fillId="0" borderId="7" xfId="0" applyNumberFormat="1" applyBorder="1"/>
    <xf numFmtId="0" fontId="6" fillId="0" borderId="1" xfId="0" applyFont="1" applyBorder="1" applyAlignment="1">
      <alignment vertical="center" wrapText="1"/>
    </xf>
    <xf numFmtId="2" fontId="0" fillId="0" borderId="5" xfId="0" applyNumberFormat="1" applyBorder="1"/>
    <xf numFmtId="2" fontId="0" fillId="0" borderId="10" xfId="0" applyNumberFormat="1" applyBorder="1"/>
    <xf numFmtId="2" fontId="0" fillId="0" borderId="8" xfId="0" applyNumberFormat="1" applyBorder="1"/>
    <xf numFmtId="2" fontId="0" fillId="0" borderId="11" xfId="0" applyNumberFormat="1" applyBorder="1"/>
    <xf numFmtId="0" fontId="6" fillId="0" borderId="13" xfId="0" applyFont="1" applyBorder="1" applyAlignment="1">
      <alignment vertical="center" wrapText="1"/>
    </xf>
    <xf numFmtId="0" fontId="6" fillId="0" borderId="8" xfId="0" applyFont="1" applyBorder="1" applyAlignment="1">
      <alignment vertical="center" wrapText="1"/>
    </xf>
    <xf numFmtId="2" fontId="0" fillId="0" borderId="2" xfId="0" applyNumberFormat="1" applyBorder="1"/>
    <xf numFmtId="0" fontId="1" fillId="0" borderId="13" xfId="0" applyFont="1" applyBorder="1"/>
    <xf numFmtId="0" fontId="1" fillId="0" borderId="14" xfId="0" applyFont="1" applyBorder="1"/>
    <xf numFmtId="2" fontId="1" fillId="0" borderId="13" xfId="0" applyNumberFormat="1" applyFont="1" applyBorder="1"/>
    <xf numFmtId="2" fontId="1" fillId="0" borderId="14" xfId="0" applyNumberFormat="1" applyFont="1" applyBorder="1"/>
    <xf numFmtId="0" fontId="0" fillId="0" borderId="0" xfId="0" applyFont="1"/>
    <xf numFmtId="0" fontId="0" fillId="0" borderId="0" xfId="0" applyFont="1" applyAlignment="1">
      <alignment horizontal="left"/>
    </xf>
    <xf numFmtId="0" fontId="0" fillId="0" borderId="5" xfId="0" applyFont="1" applyBorder="1"/>
    <xf numFmtId="2" fontId="0" fillId="0" borderId="20" xfId="0" applyNumberFormat="1" applyFont="1" applyBorder="1"/>
    <xf numFmtId="0" fontId="0" fillId="0" borderId="10" xfId="0" applyFont="1" applyBorder="1"/>
    <xf numFmtId="2" fontId="0" fillId="0" borderId="15" xfId="0" applyNumberFormat="1" applyFont="1" applyBorder="1"/>
    <xf numFmtId="0" fontId="0" fillId="0" borderId="8" xfId="0" applyFont="1" applyBorder="1"/>
    <xf numFmtId="2" fontId="0" fillId="0" borderId="16" xfId="0" applyNumberFormat="1" applyFont="1" applyBorder="1"/>
    <xf numFmtId="0" fontId="6" fillId="0" borderId="0" xfId="0" applyFont="1" applyBorder="1" applyAlignment="1">
      <alignment vertical="center"/>
    </xf>
    <xf numFmtId="0" fontId="8" fillId="0" borderId="0" xfId="0" applyFont="1" applyBorder="1"/>
    <xf numFmtId="0" fontId="6" fillId="0" borderId="0" xfId="0" applyFont="1" applyBorder="1" applyAlignment="1">
      <alignment vertical="center" wrapText="1"/>
    </xf>
    <xf numFmtId="164" fontId="0" fillId="0" borderId="0" xfId="0" applyNumberFormat="1"/>
    <xf numFmtId="0" fontId="0" fillId="0" borderId="0" xfId="0" applyAlignment="1">
      <alignment wrapText="1"/>
    </xf>
    <xf numFmtId="0" fontId="0" fillId="0" borderId="0" xfId="0" applyFont="1" applyAlignment="1">
      <alignment wrapText="1"/>
    </xf>
    <xf numFmtId="0" fontId="0" fillId="0" borderId="0" xfId="0" applyFont="1" applyAlignment="1">
      <alignment vertical="center"/>
    </xf>
    <xf numFmtId="0" fontId="0" fillId="0" borderId="0" xfId="0" applyFont="1" applyAlignment="1">
      <alignment vertical="center" wrapText="1"/>
    </xf>
    <xf numFmtId="0" fontId="2" fillId="0" borderId="0" xfId="0" applyFont="1"/>
    <xf numFmtId="0" fontId="9" fillId="0" borderId="0" xfId="0" applyFont="1"/>
    <xf numFmtId="0" fontId="9" fillId="0" borderId="0" xfId="0" applyFont="1" applyAlignment="1">
      <alignment vertical="center" wrapText="1"/>
    </xf>
    <xf numFmtId="0" fontId="9" fillId="0" borderId="0" xfId="0" applyFont="1" applyAlignment="1">
      <alignment wrapText="1"/>
    </xf>
    <xf numFmtId="0" fontId="10" fillId="0" borderId="0" xfId="0" applyFont="1"/>
    <xf numFmtId="0" fontId="9" fillId="0" borderId="0" xfId="0" applyFont="1" applyAlignment="1">
      <alignment vertical="top" wrapText="1"/>
    </xf>
    <xf numFmtId="0" fontId="0" fillId="2" borderId="0" xfId="0" applyFill="1"/>
    <xf numFmtId="164" fontId="0" fillId="2" borderId="0" xfId="0" applyNumberFormat="1" applyFill="1"/>
    <xf numFmtId="165" fontId="0" fillId="2" borderId="0" xfId="1" applyNumberFormat="1" applyFont="1" applyFill="1"/>
    <xf numFmtId="0" fontId="12" fillId="0" borderId="0" xfId="0" applyFont="1"/>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vertical="center" wrapText="1"/>
    </xf>
    <xf numFmtId="0" fontId="4" fillId="0" borderId="3" xfId="0" applyFont="1" applyBorder="1" applyAlignment="1">
      <alignment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City X Normalized performance</a:t>
            </a:r>
          </a:p>
        </c:rich>
      </c:tx>
      <c:overlay val="0"/>
    </c:title>
    <c:autoTitleDeleted val="0"/>
    <c:plotArea>
      <c:layout/>
      <c:radarChart>
        <c:radarStyle val="marker"/>
        <c:varyColors val="0"/>
        <c:ser>
          <c:idx val="0"/>
          <c:order val="0"/>
          <c:marker>
            <c:symbol val="none"/>
          </c:marker>
          <c:cat>
            <c:strRef>
              <c:f>'SUTI Individual'!$B$37:$B$46</c:f>
              <c:strCache>
                <c:ptCount val="10"/>
                <c:pt idx="0">
                  <c:v>Extent to which transport plans cover facilities for active modes and public transport</c:v>
                </c:pt>
                <c:pt idx="1">
                  <c:v>Modal share of active and public transport in commuting</c:v>
                </c:pt>
                <c:pt idx="2">
                  <c:v>Convenient access to public transport service</c:v>
                </c:pt>
                <c:pt idx="3">
                  <c:v>User satisfaction with public transport service</c:v>
                </c:pt>
                <c:pt idx="4">
                  <c:v>Traffic fatalities  per 100.000 inhabitants</c:v>
                </c:pt>
                <c:pt idx="5">
                  <c:v>Affordability – travel costs as part of income</c:v>
                </c:pt>
                <c:pt idx="6">
                  <c:v>Operational costs of the public transport system</c:v>
                </c:pt>
                <c:pt idx="7">
                  <c:v>Investment in public transportation systems</c:v>
                </c:pt>
                <c:pt idx="8">
                  <c:v>Air quality (pm10)</c:v>
                </c:pt>
                <c:pt idx="9">
                  <c:v>Greenhouse gas emissions from transport</c:v>
                </c:pt>
              </c:strCache>
            </c:strRef>
          </c:cat>
          <c:val>
            <c:numRef>
              <c:f>'SUTI Individual'!$C$37:$C$46</c:f>
              <c:numCache>
                <c:formatCode>0.00</c:formatCode>
                <c:ptCount val="10"/>
                <c:pt idx="0">
                  <c:v>56.25</c:v>
                </c:pt>
                <c:pt idx="1">
                  <c:v>6.4999999999999991</c:v>
                </c:pt>
                <c:pt idx="2">
                  <c:v>62.5</c:v>
                </c:pt>
                <c:pt idx="3">
                  <c:v>23.076923076923077</c:v>
                </c:pt>
                <c:pt idx="4">
                  <c:v>60</c:v>
                </c:pt>
                <c:pt idx="5">
                  <c:v>47.619047619047613</c:v>
                </c:pt>
                <c:pt idx="6">
                  <c:v>31.372549019607842</c:v>
                </c:pt>
                <c:pt idx="7">
                  <c:v>80</c:v>
                </c:pt>
                <c:pt idx="8">
                  <c:v>80</c:v>
                </c:pt>
                <c:pt idx="9">
                  <c:v>81.818181818181827</c:v>
                </c:pt>
              </c:numCache>
            </c:numRef>
          </c:val>
          <c:extLst>
            <c:ext xmlns:c16="http://schemas.microsoft.com/office/drawing/2014/chart" uri="{C3380CC4-5D6E-409C-BE32-E72D297353CC}">
              <c16:uniqueId val="{00000000-B4DD-46C1-AC6D-388D0F3476F2}"/>
            </c:ext>
          </c:extLst>
        </c:ser>
        <c:dLbls>
          <c:showLegendKey val="0"/>
          <c:showVal val="0"/>
          <c:showCatName val="0"/>
          <c:showSerName val="0"/>
          <c:showPercent val="0"/>
          <c:showBubbleSize val="0"/>
        </c:dLbls>
        <c:axId val="193562880"/>
        <c:axId val="193568768"/>
      </c:radarChart>
      <c:catAx>
        <c:axId val="193562880"/>
        <c:scaling>
          <c:orientation val="minMax"/>
        </c:scaling>
        <c:delete val="0"/>
        <c:axPos val="b"/>
        <c:majorGridlines/>
        <c:numFmt formatCode="General" sourceLinked="0"/>
        <c:majorTickMark val="out"/>
        <c:minorTickMark val="none"/>
        <c:tickLblPos val="nextTo"/>
        <c:crossAx val="193568768"/>
        <c:crosses val="autoZero"/>
        <c:auto val="1"/>
        <c:lblAlgn val="ctr"/>
        <c:lblOffset val="100"/>
        <c:noMultiLvlLbl val="0"/>
      </c:catAx>
      <c:valAx>
        <c:axId val="193568768"/>
        <c:scaling>
          <c:orientation val="minMax"/>
        </c:scaling>
        <c:delete val="0"/>
        <c:axPos val="l"/>
        <c:majorGridlines/>
        <c:numFmt formatCode="0.00" sourceLinked="1"/>
        <c:majorTickMark val="cross"/>
        <c:minorTickMark val="none"/>
        <c:tickLblPos val="nextTo"/>
        <c:crossAx val="193562880"/>
        <c:crosses val="autoZero"/>
        <c:crossBetween val="between"/>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Comparing cities all indicators</a:t>
            </a:r>
          </a:p>
        </c:rich>
      </c:tx>
      <c:overlay val="1"/>
    </c:title>
    <c:autoTitleDeleted val="0"/>
    <c:plotArea>
      <c:layout/>
      <c:radarChart>
        <c:radarStyle val="marker"/>
        <c:varyColors val="0"/>
        <c:ser>
          <c:idx val="0"/>
          <c:order val="0"/>
          <c:tx>
            <c:strRef>
              <c:f>'SUTI Individual'!$T$36</c:f>
              <c:strCache>
                <c:ptCount val="1"/>
              </c:strCache>
            </c:strRef>
          </c:tx>
          <c:marker>
            <c:symbol val="none"/>
          </c:marker>
          <c:cat>
            <c:numRef>
              <c:f>'SUTI Individual'!$S$37:$S$46</c:f>
              <c:numCache>
                <c:formatCode>General</c:formatCode>
                <c:ptCount val="10"/>
              </c:numCache>
            </c:numRef>
          </c:cat>
          <c:val>
            <c:numRef>
              <c:f>'SUTI Individual'!$T$37:$T$46</c:f>
              <c:numCache>
                <c:formatCode>General</c:formatCode>
                <c:ptCount val="10"/>
              </c:numCache>
            </c:numRef>
          </c:val>
          <c:extLst>
            <c:ext xmlns:c16="http://schemas.microsoft.com/office/drawing/2014/chart" uri="{C3380CC4-5D6E-409C-BE32-E72D297353CC}">
              <c16:uniqueId val="{00000000-2490-4F5F-B8C6-41876B9CAD19}"/>
            </c:ext>
          </c:extLst>
        </c:ser>
        <c:ser>
          <c:idx val="1"/>
          <c:order val="1"/>
          <c:tx>
            <c:strRef>
              <c:f>'SUTI Individual'!$U$36</c:f>
              <c:strCache>
                <c:ptCount val="1"/>
              </c:strCache>
            </c:strRef>
          </c:tx>
          <c:marker>
            <c:symbol val="none"/>
          </c:marker>
          <c:cat>
            <c:numRef>
              <c:f>'SUTI Individual'!$S$37:$S$46</c:f>
              <c:numCache>
                <c:formatCode>General</c:formatCode>
                <c:ptCount val="10"/>
              </c:numCache>
            </c:numRef>
          </c:cat>
          <c:val>
            <c:numRef>
              <c:f>'SUTI Individual'!$U$37:$U$46</c:f>
              <c:numCache>
                <c:formatCode>General</c:formatCode>
                <c:ptCount val="10"/>
              </c:numCache>
            </c:numRef>
          </c:val>
          <c:extLst>
            <c:ext xmlns:c16="http://schemas.microsoft.com/office/drawing/2014/chart" uri="{C3380CC4-5D6E-409C-BE32-E72D297353CC}">
              <c16:uniqueId val="{00000001-2490-4F5F-B8C6-41876B9CAD19}"/>
            </c:ext>
          </c:extLst>
        </c:ser>
        <c:ser>
          <c:idx val="2"/>
          <c:order val="2"/>
          <c:tx>
            <c:strRef>
              <c:f>'SUTI Individual'!$V$36</c:f>
              <c:strCache>
                <c:ptCount val="1"/>
              </c:strCache>
            </c:strRef>
          </c:tx>
          <c:marker>
            <c:symbol val="none"/>
          </c:marker>
          <c:cat>
            <c:numRef>
              <c:f>'SUTI Individual'!$S$37:$S$46</c:f>
              <c:numCache>
                <c:formatCode>General</c:formatCode>
                <c:ptCount val="10"/>
              </c:numCache>
            </c:numRef>
          </c:cat>
          <c:val>
            <c:numRef>
              <c:f>'SUTI Individual'!$V$37:$V$46</c:f>
              <c:numCache>
                <c:formatCode>General</c:formatCode>
                <c:ptCount val="10"/>
              </c:numCache>
            </c:numRef>
          </c:val>
          <c:extLst>
            <c:ext xmlns:c16="http://schemas.microsoft.com/office/drawing/2014/chart" uri="{C3380CC4-5D6E-409C-BE32-E72D297353CC}">
              <c16:uniqueId val="{00000002-2490-4F5F-B8C6-41876B9CAD19}"/>
            </c:ext>
          </c:extLst>
        </c:ser>
        <c:ser>
          <c:idx val="3"/>
          <c:order val="3"/>
          <c:tx>
            <c:strRef>
              <c:f>'SUTI Individual'!$W$36</c:f>
              <c:strCache>
                <c:ptCount val="1"/>
              </c:strCache>
            </c:strRef>
          </c:tx>
          <c:marker>
            <c:symbol val="none"/>
          </c:marker>
          <c:cat>
            <c:numRef>
              <c:f>'SUTI Individual'!$S$37:$S$46</c:f>
              <c:numCache>
                <c:formatCode>General</c:formatCode>
                <c:ptCount val="10"/>
              </c:numCache>
            </c:numRef>
          </c:cat>
          <c:val>
            <c:numRef>
              <c:f>'SUTI Individual'!$W$37:$W$46</c:f>
              <c:numCache>
                <c:formatCode>General</c:formatCode>
                <c:ptCount val="10"/>
              </c:numCache>
            </c:numRef>
          </c:val>
          <c:extLst>
            <c:ext xmlns:c16="http://schemas.microsoft.com/office/drawing/2014/chart" uri="{C3380CC4-5D6E-409C-BE32-E72D297353CC}">
              <c16:uniqueId val="{00000003-2490-4F5F-B8C6-41876B9CAD19}"/>
            </c:ext>
          </c:extLst>
        </c:ser>
        <c:ser>
          <c:idx val="4"/>
          <c:order val="4"/>
          <c:tx>
            <c:strRef>
              <c:f>'SUTI Individual'!$X$36</c:f>
              <c:strCache>
                <c:ptCount val="1"/>
              </c:strCache>
            </c:strRef>
          </c:tx>
          <c:marker>
            <c:symbol val="none"/>
          </c:marker>
          <c:cat>
            <c:numRef>
              <c:f>'SUTI Individual'!$S$37:$S$46</c:f>
              <c:numCache>
                <c:formatCode>General</c:formatCode>
                <c:ptCount val="10"/>
              </c:numCache>
            </c:numRef>
          </c:cat>
          <c:val>
            <c:numRef>
              <c:f>'SUTI Individual'!$X$37:$X$46</c:f>
              <c:numCache>
                <c:formatCode>General</c:formatCode>
                <c:ptCount val="10"/>
              </c:numCache>
            </c:numRef>
          </c:val>
          <c:extLst>
            <c:ext xmlns:c16="http://schemas.microsoft.com/office/drawing/2014/chart" uri="{C3380CC4-5D6E-409C-BE32-E72D297353CC}">
              <c16:uniqueId val="{00000004-2490-4F5F-B8C6-41876B9CAD19}"/>
            </c:ext>
          </c:extLst>
        </c:ser>
        <c:ser>
          <c:idx val="5"/>
          <c:order val="5"/>
          <c:tx>
            <c:strRef>
              <c:f>'SUTI Individual'!$Y$36</c:f>
              <c:strCache>
                <c:ptCount val="1"/>
              </c:strCache>
            </c:strRef>
          </c:tx>
          <c:marker>
            <c:symbol val="none"/>
          </c:marker>
          <c:cat>
            <c:numRef>
              <c:f>'SUTI Individual'!$S$37:$S$46</c:f>
              <c:numCache>
                <c:formatCode>General</c:formatCode>
                <c:ptCount val="10"/>
              </c:numCache>
            </c:numRef>
          </c:cat>
          <c:val>
            <c:numRef>
              <c:f>'SUTI Individual'!$Y$37:$Y$46</c:f>
              <c:numCache>
                <c:formatCode>General</c:formatCode>
                <c:ptCount val="10"/>
              </c:numCache>
            </c:numRef>
          </c:val>
          <c:extLst>
            <c:ext xmlns:c16="http://schemas.microsoft.com/office/drawing/2014/chart" uri="{C3380CC4-5D6E-409C-BE32-E72D297353CC}">
              <c16:uniqueId val="{00000005-2490-4F5F-B8C6-41876B9CAD19}"/>
            </c:ext>
          </c:extLst>
        </c:ser>
        <c:ser>
          <c:idx val="6"/>
          <c:order val="6"/>
          <c:tx>
            <c:strRef>
              <c:f>'SUTI Individual'!$Z$36</c:f>
              <c:strCache>
                <c:ptCount val="1"/>
              </c:strCache>
            </c:strRef>
          </c:tx>
          <c:marker>
            <c:symbol val="none"/>
          </c:marker>
          <c:cat>
            <c:numRef>
              <c:f>'SUTI Individual'!$S$37:$S$46</c:f>
              <c:numCache>
                <c:formatCode>General</c:formatCode>
                <c:ptCount val="10"/>
              </c:numCache>
            </c:numRef>
          </c:cat>
          <c:val>
            <c:numRef>
              <c:f>'SUTI Individual'!$Z$37:$Z$46</c:f>
              <c:numCache>
                <c:formatCode>General</c:formatCode>
                <c:ptCount val="10"/>
              </c:numCache>
            </c:numRef>
          </c:val>
          <c:extLst>
            <c:ext xmlns:c16="http://schemas.microsoft.com/office/drawing/2014/chart" uri="{C3380CC4-5D6E-409C-BE32-E72D297353CC}">
              <c16:uniqueId val="{00000006-2490-4F5F-B8C6-41876B9CAD19}"/>
            </c:ext>
          </c:extLst>
        </c:ser>
        <c:ser>
          <c:idx val="7"/>
          <c:order val="7"/>
          <c:tx>
            <c:strRef>
              <c:f>'SUTI Individual'!$AA$36</c:f>
              <c:strCache>
                <c:ptCount val="1"/>
              </c:strCache>
            </c:strRef>
          </c:tx>
          <c:marker>
            <c:symbol val="none"/>
          </c:marker>
          <c:cat>
            <c:numRef>
              <c:f>'SUTI Individual'!$S$37:$S$46</c:f>
              <c:numCache>
                <c:formatCode>General</c:formatCode>
                <c:ptCount val="10"/>
              </c:numCache>
            </c:numRef>
          </c:cat>
          <c:val>
            <c:numRef>
              <c:f>'SUTI Individual'!$AA$37:$AA$46</c:f>
              <c:numCache>
                <c:formatCode>General</c:formatCode>
                <c:ptCount val="10"/>
              </c:numCache>
            </c:numRef>
          </c:val>
          <c:extLst>
            <c:ext xmlns:c16="http://schemas.microsoft.com/office/drawing/2014/chart" uri="{C3380CC4-5D6E-409C-BE32-E72D297353CC}">
              <c16:uniqueId val="{00000007-2490-4F5F-B8C6-41876B9CAD19}"/>
            </c:ext>
          </c:extLst>
        </c:ser>
        <c:dLbls>
          <c:showLegendKey val="0"/>
          <c:showVal val="0"/>
          <c:showCatName val="0"/>
          <c:showSerName val="0"/>
          <c:showPercent val="0"/>
          <c:showBubbleSize val="0"/>
        </c:dLbls>
        <c:axId val="193586304"/>
        <c:axId val="193587840"/>
      </c:radarChart>
      <c:catAx>
        <c:axId val="193586304"/>
        <c:scaling>
          <c:orientation val="minMax"/>
        </c:scaling>
        <c:delete val="0"/>
        <c:axPos val="b"/>
        <c:majorGridlines/>
        <c:numFmt formatCode="General" sourceLinked="1"/>
        <c:majorTickMark val="out"/>
        <c:minorTickMark val="none"/>
        <c:tickLblPos val="nextTo"/>
        <c:crossAx val="193587840"/>
        <c:crosses val="autoZero"/>
        <c:auto val="1"/>
        <c:lblAlgn val="ctr"/>
        <c:lblOffset val="100"/>
        <c:noMultiLvlLbl val="0"/>
      </c:catAx>
      <c:valAx>
        <c:axId val="193587840"/>
        <c:scaling>
          <c:orientation val="minMax"/>
        </c:scaling>
        <c:delete val="0"/>
        <c:axPos val="l"/>
        <c:majorGridlines/>
        <c:numFmt formatCode="General" sourceLinked="1"/>
        <c:majorTickMark val="cross"/>
        <c:minorTickMark val="none"/>
        <c:tickLblPos val="nextTo"/>
        <c:crossAx val="193586304"/>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Comparing cities all indicators</a:t>
            </a:r>
          </a:p>
        </c:rich>
      </c:tx>
      <c:layout/>
      <c:overlay val="1"/>
    </c:title>
    <c:autoTitleDeleted val="0"/>
    <c:plotArea>
      <c:layout/>
      <c:radarChart>
        <c:radarStyle val="marker"/>
        <c:varyColors val="0"/>
        <c:ser>
          <c:idx val="0"/>
          <c:order val="0"/>
          <c:tx>
            <c:strRef>
              <c:f>'SUTI Multiple'!$L$36</c:f>
              <c:strCache>
                <c:ptCount val="1"/>
                <c:pt idx="0">
                  <c:v>Kota Medan</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Multiple'!$L$37:$L$46</c:f>
              <c:numCache>
                <c:formatCode>0.00</c:formatCode>
                <c:ptCount val="10"/>
                <c:pt idx="0">
                  <c:v>75</c:v>
                </c:pt>
                <c:pt idx="1">
                  <c:v>21.25</c:v>
                </c:pt>
                <c:pt idx="2">
                  <c:v>56.25</c:v>
                </c:pt>
                <c:pt idx="3">
                  <c:v>40</c:v>
                </c:pt>
                <c:pt idx="4">
                  <c:v>28.571428571428569</c:v>
                </c:pt>
                <c:pt idx="5">
                  <c:v>15.873015873015872</c:v>
                </c:pt>
                <c:pt idx="6">
                  <c:v>37.908496732026144</c:v>
                </c:pt>
                <c:pt idx="7">
                  <c:v>36</c:v>
                </c:pt>
                <c:pt idx="8">
                  <c:v>35.714285714285715</c:v>
                </c:pt>
                <c:pt idx="9">
                  <c:v>46.181818181818187</c:v>
                </c:pt>
              </c:numCache>
            </c:numRef>
          </c:val>
          <c:extLst>
            <c:ext xmlns:c16="http://schemas.microsoft.com/office/drawing/2014/chart" uri="{C3380CC4-5D6E-409C-BE32-E72D297353CC}">
              <c16:uniqueId val="{00000000-2C67-4CC7-ADCC-F6939C66A0DB}"/>
            </c:ext>
          </c:extLst>
        </c:ser>
        <c:ser>
          <c:idx val="1"/>
          <c:order val="1"/>
          <c:tx>
            <c:strRef>
              <c:f>'SUTI Multiple'!$M$36</c:f>
              <c:strCache>
                <c:ptCount val="1"/>
                <c:pt idx="0">
                  <c:v>Kota Denpasar</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Multiple'!$M$37:$M$46</c:f>
              <c:numCache>
                <c:formatCode>0.00</c:formatCode>
                <c:ptCount val="10"/>
                <c:pt idx="0">
                  <c:v>56.25</c:v>
                </c:pt>
                <c:pt idx="1">
                  <c:v>6.25</c:v>
                </c:pt>
                <c:pt idx="2">
                  <c:v>38.75</c:v>
                </c:pt>
                <c:pt idx="3">
                  <c:v>26.153846153846157</c:v>
                </c:pt>
                <c:pt idx="4">
                  <c:v>22.857142857142858</c:v>
                </c:pt>
                <c:pt idx="5">
                  <c:v>22.222222222222221</c:v>
                </c:pt>
                <c:pt idx="6">
                  <c:v>29.411764705882355</c:v>
                </c:pt>
                <c:pt idx="7">
                  <c:v>24</c:v>
                </c:pt>
                <c:pt idx="8">
                  <c:v>41.428571428571431</c:v>
                </c:pt>
                <c:pt idx="9">
                  <c:v>15.272727272727272</c:v>
                </c:pt>
              </c:numCache>
            </c:numRef>
          </c:val>
          <c:extLst>
            <c:ext xmlns:c16="http://schemas.microsoft.com/office/drawing/2014/chart" uri="{C3380CC4-5D6E-409C-BE32-E72D297353CC}">
              <c16:uniqueId val="{00000001-2C67-4CC7-ADCC-F6939C66A0DB}"/>
            </c:ext>
          </c:extLst>
        </c:ser>
        <c:ser>
          <c:idx val="2"/>
          <c:order val="2"/>
          <c:tx>
            <c:strRef>
              <c:f>'SUTI Multiple'!#REF!</c:f>
              <c:strCache>
                <c:ptCount val="1"/>
                <c:pt idx="0">
                  <c:v>#REF!</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Multiple'!#REF!</c:f>
              <c:numCache>
                <c:formatCode>General</c:formatCode>
                <c:ptCount val="1"/>
                <c:pt idx="0">
                  <c:v>1</c:v>
                </c:pt>
              </c:numCache>
            </c:numRef>
          </c:val>
          <c:extLst>
            <c:ext xmlns:c16="http://schemas.microsoft.com/office/drawing/2014/chart" uri="{C3380CC4-5D6E-409C-BE32-E72D297353CC}">
              <c16:uniqueId val="{00000002-2C67-4CC7-ADCC-F6939C66A0DB}"/>
            </c:ext>
          </c:extLst>
        </c:ser>
        <c:ser>
          <c:idx val="3"/>
          <c:order val="3"/>
          <c:tx>
            <c:strRef>
              <c:f>'SUTI Multiple'!#REF!</c:f>
              <c:strCache>
                <c:ptCount val="1"/>
                <c:pt idx="0">
                  <c:v>#REF!</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Multiple'!#REF!</c:f>
              <c:numCache>
                <c:formatCode>General</c:formatCode>
                <c:ptCount val="1"/>
                <c:pt idx="0">
                  <c:v>1</c:v>
                </c:pt>
              </c:numCache>
            </c:numRef>
          </c:val>
          <c:extLst>
            <c:ext xmlns:c16="http://schemas.microsoft.com/office/drawing/2014/chart" uri="{C3380CC4-5D6E-409C-BE32-E72D297353CC}">
              <c16:uniqueId val="{00000003-2C67-4CC7-ADCC-F6939C66A0DB}"/>
            </c:ext>
          </c:extLst>
        </c:ser>
        <c:ser>
          <c:idx val="4"/>
          <c:order val="4"/>
          <c:tx>
            <c:strRef>
              <c:f>'SUTI Multiple'!#REF!</c:f>
              <c:strCache>
                <c:ptCount val="1"/>
                <c:pt idx="0">
                  <c:v>#REF!</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Multiple'!#REF!</c:f>
              <c:numCache>
                <c:formatCode>General</c:formatCode>
                <c:ptCount val="1"/>
                <c:pt idx="0">
                  <c:v>1</c:v>
                </c:pt>
              </c:numCache>
            </c:numRef>
          </c:val>
          <c:extLst>
            <c:ext xmlns:c16="http://schemas.microsoft.com/office/drawing/2014/chart" uri="{C3380CC4-5D6E-409C-BE32-E72D297353CC}">
              <c16:uniqueId val="{00000004-2C67-4CC7-ADCC-F6939C66A0DB}"/>
            </c:ext>
          </c:extLst>
        </c:ser>
        <c:ser>
          <c:idx val="5"/>
          <c:order val="5"/>
          <c:tx>
            <c:strRef>
              <c:f>'SUTI Multiple'!#REF!</c:f>
              <c:strCache>
                <c:ptCount val="1"/>
                <c:pt idx="0">
                  <c:v>#REF!</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Multiple'!#REF!</c:f>
              <c:numCache>
                <c:formatCode>General</c:formatCode>
                <c:ptCount val="1"/>
                <c:pt idx="0">
                  <c:v>1</c:v>
                </c:pt>
              </c:numCache>
            </c:numRef>
          </c:val>
          <c:extLst>
            <c:ext xmlns:c16="http://schemas.microsoft.com/office/drawing/2014/chart" uri="{C3380CC4-5D6E-409C-BE32-E72D297353CC}">
              <c16:uniqueId val="{00000005-2C67-4CC7-ADCC-F6939C66A0DB}"/>
            </c:ext>
          </c:extLst>
        </c:ser>
        <c:ser>
          <c:idx val="6"/>
          <c:order val="6"/>
          <c:tx>
            <c:strRef>
              <c:f>'SUTI Multiple'!#REF!</c:f>
              <c:strCache>
                <c:ptCount val="1"/>
                <c:pt idx="0">
                  <c:v>#REF!</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Multiple'!#REF!</c:f>
              <c:numCache>
                <c:formatCode>General</c:formatCode>
                <c:ptCount val="1"/>
                <c:pt idx="0">
                  <c:v>1</c:v>
                </c:pt>
              </c:numCache>
            </c:numRef>
          </c:val>
          <c:extLst>
            <c:ext xmlns:c16="http://schemas.microsoft.com/office/drawing/2014/chart" uri="{C3380CC4-5D6E-409C-BE32-E72D297353CC}">
              <c16:uniqueId val="{00000006-2C67-4CC7-ADCC-F6939C66A0DB}"/>
            </c:ext>
          </c:extLst>
        </c:ser>
        <c:ser>
          <c:idx val="7"/>
          <c:order val="7"/>
          <c:tx>
            <c:strRef>
              <c:f>'SUTI Multiple'!#REF!</c:f>
              <c:strCache>
                <c:ptCount val="1"/>
                <c:pt idx="0">
                  <c:v>#REF!</c:v>
                </c:pt>
              </c:strCache>
            </c:strRef>
          </c:tx>
          <c:marker>
            <c:symbol val="none"/>
          </c:marker>
          <c:cat>
            <c:strRef>
              <c:f>'SUTI Multiple'!$K$37:$K$46</c:f>
              <c:strCache>
                <c:ptCount val="10"/>
                <c:pt idx="0">
                  <c:v>Perencanaan Transportasi berbasis Angkutan Umum</c:v>
                </c:pt>
                <c:pt idx="1">
                  <c:v>Modal Share Public Transport dan Kend Tdk Bermotor</c:v>
                </c:pt>
                <c:pt idx="2">
                  <c:v>Akses ke Pelayanan Angkutan Umum</c:v>
                </c:pt>
                <c:pt idx="3">
                  <c:v>Kepuasan Pengguna Angkutan Umum</c:v>
                </c:pt>
                <c:pt idx="4">
                  <c:v>Tingkat Kematian pada kecelakanaan per 100.000 penduduk</c:v>
                </c:pt>
                <c:pt idx="5">
                  <c:v>Keterjangkauan - biaya terhadap pendapatan bulanan</c:v>
                </c:pt>
                <c:pt idx="6">
                  <c:v>Biaya Operasi sistem angkutan umum</c:v>
                </c:pt>
                <c:pt idx="7">
                  <c:v>Investasi angkutan umum</c:v>
                </c:pt>
                <c:pt idx="8">
                  <c:v>Kualitas Udara (pm10)</c:v>
                </c:pt>
                <c:pt idx="9">
                  <c:v>Emisi Gas Rumah Kaca dari sektor transportasi</c:v>
                </c:pt>
              </c:strCache>
            </c:strRef>
          </c:cat>
          <c:val>
            <c:numRef>
              <c:f>'SUTI Multiple'!#REF!</c:f>
              <c:numCache>
                <c:formatCode>General</c:formatCode>
                <c:ptCount val="1"/>
                <c:pt idx="0">
                  <c:v>1</c:v>
                </c:pt>
              </c:numCache>
            </c:numRef>
          </c:val>
          <c:extLst>
            <c:ext xmlns:c16="http://schemas.microsoft.com/office/drawing/2014/chart" uri="{C3380CC4-5D6E-409C-BE32-E72D297353CC}">
              <c16:uniqueId val="{00000007-2C67-4CC7-ADCC-F6939C66A0DB}"/>
            </c:ext>
          </c:extLst>
        </c:ser>
        <c:dLbls>
          <c:showLegendKey val="0"/>
          <c:showVal val="0"/>
          <c:showCatName val="0"/>
          <c:showSerName val="0"/>
          <c:showPercent val="0"/>
          <c:showBubbleSize val="0"/>
        </c:dLbls>
        <c:axId val="191001728"/>
        <c:axId val="191003264"/>
      </c:radarChart>
      <c:catAx>
        <c:axId val="191001728"/>
        <c:scaling>
          <c:orientation val="minMax"/>
        </c:scaling>
        <c:delete val="0"/>
        <c:axPos val="b"/>
        <c:majorGridlines/>
        <c:numFmt formatCode="General" sourceLinked="0"/>
        <c:majorTickMark val="out"/>
        <c:minorTickMark val="none"/>
        <c:tickLblPos val="nextTo"/>
        <c:crossAx val="191003264"/>
        <c:crosses val="autoZero"/>
        <c:auto val="1"/>
        <c:lblAlgn val="ctr"/>
        <c:lblOffset val="100"/>
        <c:noMultiLvlLbl val="0"/>
      </c:catAx>
      <c:valAx>
        <c:axId val="191003264"/>
        <c:scaling>
          <c:orientation val="minMax"/>
        </c:scaling>
        <c:delete val="0"/>
        <c:axPos val="l"/>
        <c:majorGridlines/>
        <c:numFmt formatCode="0.00" sourceLinked="1"/>
        <c:majorTickMark val="cross"/>
        <c:minorTickMark val="none"/>
        <c:tickLblPos val="nextTo"/>
        <c:crossAx val="191001728"/>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485775</xdr:colOff>
      <xdr:row>48</xdr:row>
      <xdr:rowOff>19049</xdr:rowOff>
    </xdr:from>
    <xdr:to>
      <xdr:col>7</xdr:col>
      <xdr:colOff>485775</xdr:colOff>
      <xdr:row>73</xdr:row>
      <xdr:rowOff>95250</xdr:rowOff>
    </xdr:to>
    <xdr:graphicFrame macro="">
      <xdr:nvGraphicFramePr>
        <xdr:cNvPr id="2" name="Diagra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76200</xdr:colOff>
      <xdr:row>48</xdr:row>
      <xdr:rowOff>47623</xdr:rowOff>
    </xdr:from>
    <xdr:to>
      <xdr:col>25</xdr:col>
      <xdr:colOff>276225</xdr:colOff>
      <xdr:row>76</xdr:row>
      <xdr:rowOff>161924</xdr:rowOff>
    </xdr:to>
    <xdr:graphicFrame macro="">
      <xdr:nvGraphicFramePr>
        <xdr:cNvPr id="3" name="Diagra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76200</xdr:colOff>
      <xdr:row>48</xdr:row>
      <xdr:rowOff>47623</xdr:rowOff>
    </xdr:from>
    <xdr:to>
      <xdr:col>17</xdr:col>
      <xdr:colOff>114300</xdr:colOff>
      <xdr:row>90</xdr:row>
      <xdr:rowOff>47625</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election activeCell="H5" sqref="H5"/>
    </sheetView>
  </sheetViews>
  <sheetFormatPr defaultRowHeight="15" x14ac:dyDescent="0.25"/>
  <cols>
    <col min="1" max="1" width="8.42578125" customWidth="1"/>
    <col min="2" max="2" width="40.140625" customWidth="1"/>
    <col min="7" max="7" width="8.5703125" customWidth="1"/>
    <col min="8" max="8" width="21.7109375" customWidth="1"/>
    <col min="10" max="10" width="9.140625" customWidth="1"/>
    <col min="19" max="19" width="49" customWidth="1"/>
  </cols>
  <sheetData>
    <row r="1" spans="1:12" ht="14.45" x14ac:dyDescent="0.35">
      <c r="H1" s="8" t="s">
        <v>34</v>
      </c>
      <c r="I1" s="8"/>
      <c r="J1" s="8"/>
      <c r="K1" s="8"/>
      <c r="L1" s="8"/>
    </row>
    <row r="2" spans="1:12" thickBot="1" x14ac:dyDescent="0.4">
      <c r="H2" s="24" t="s">
        <v>33</v>
      </c>
      <c r="I2" s="24"/>
    </row>
    <row r="3" spans="1:12" ht="15.75" customHeight="1" thickBot="1" x14ac:dyDescent="0.3">
      <c r="A3" s="73" t="s">
        <v>10</v>
      </c>
      <c r="B3" s="75" t="s">
        <v>11</v>
      </c>
      <c r="C3" s="14" t="s">
        <v>6</v>
      </c>
      <c r="D3" s="77" t="s">
        <v>13</v>
      </c>
      <c r="E3" s="79" t="s">
        <v>4</v>
      </c>
      <c r="F3" s="80"/>
      <c r="H3" s="21">
        <v>2010</v>
      </c>
    </row>
    <row r="4" spans="1:12" ht="15.75" thickBot="1" x14ac:dyDescent="0.3">
      <c r="A4" s="74"/>
      <c r="B4" s="76"/>
      <c r="C4" s="15" t="s">
        <v>12</v>
      </c>
      <c r="D4" s="78"/>
      <c r="E4" s="15" t="s">
        <v>2</v>
      </c>
      <c r="F4" s="15" t="s">
        <v>3</v>
      </c>
      <c r="H4" s="22" t="s">
        <v>53</v>
      </c>
    </row>
    <row r="5" spans="1:12" ht="24.95" customHeight="1" thickBot="1" x14ac:dyDescent="0.4">
      <c r="A5" s="16">
        <v>1</v>
      </c>
      <c r="B5" s="17" t="s">
        <v>14</v>
      </c>
      <c r="C5" s="18" t="s">
        <v>15</v>
      </c>
      <c r="D5" s="18">
        <v>0.1</v>
      </c>
      <c r="E5" s="18">
        <v>0</v>
      </c>
      <c r="F5" s="18">
        <v>16</v>
      </c>
      <c r="H5" s="22">
        <f>Jakarta!D12</f>
        <v>9</v>
      </c>
    </row>
    <row r="6" spans="1:12" ht="24.95" customHeight="1" thickBot="1" x14ac:dyDescent="0.3">
      <c r="A6" s="16">
        <v>2</v>
      </c>
      <c r="B6" s="17" t="s">
        <v>0</v>
      </c>
      <c r="C6" s="18" t="s">
        <v>16</v>
      </c>
      <c r="D6" s="18">
        <v>0.1</v>
      </c>
      <c r="E6" s="18">
        <v>10</v>
      </c>
      <c r="F6" s="18">
        <v>90</v>
      </c>
      <c r="H6" s="22">
        <f>Jakarta!D23</f>
        <v>15.2</v>
      </c>
    </row>
    <row r="7" spans="1:12" ht="24.95" customHeight="1" thickBot="1" x14ac:dyDescent="0.3">
      <c r="A7" s="16">
        <v>3</v>
      </c>
      <c r="B7" s="17" t="s">
        <v>1</v>
      </c>
      <c r="C7" s="18" t="s">
        <v>17</v>
      </c>
      <c r="D7" s="18">
        <v>0.1</v>
      </c>
      <c r="E7" s="18">
        <v>20</v>
      </c>
      <c r="F7" s="18">
        <v>100</v>
      </c>
      <c r="H7" s="22">
        <f>Jakarta!D27</f>
        <v>70</v>
      </c>
    </row>
    <row r="8" spans="1:12" ht="24.95" customHeight="1" thickBot="1" x14ac:dyDescent="0.3">
      <c r="A8" s="16">
        <v>4</v>
      </c>
      <c r="B8" s="17" t="s">
        <v>18</v>
      </c>
      <c r="C8" s="18" t="s">
        <v>19</v>
      </c>
      <c r="D8" s="18">
        <v>0.1</v>
      </c>
      <c r="E8" s="18">
        <v>30</v>
      </c>
      <c r="F8" s="18">
        <v>95</v>
      </c>
      <c r="H8" s="22">
        <f>Jakarta!D31</f>
        <v>45</v>
      </c>
    </row>
    <row r="9" spans="1:12" ht="24.95" customHeight="1" thickBot="1" x14ac:dyDescent="0.3">
      <c r="A9" s="16">
        <v>5</v>
      </c>
      <c r="B9" s="17" t="s">
        <v>20</v>
      </c>
      <c r="C9" s="18" t="s">
        <v>21</v>
      </c>
      <c r="D9" s="18">
        <v>0.1</v>
      </c>
      <c r="E9" s="18">
        <v>0</v>
      </c>
      <c r="F9" s="18">
        <v>35</v>
      </c>
      <c r="H9" s="22">
        <f>Jakarta!D35</f>
        <v>21</v>
      </c>
    </row>
    <row r="10" spans="1:12" ht="24.95" customHeight="1" thickBot="1" x14ac:dyDescent="0.3">
      <c r="A10" s="16">
        <v>6</v>
      </c>
      <c r="B10" s="17" t="s">
        <v>22</v>
      </c>
      <c r="C10" s="18" t="s">
        <v>23</v>
      </c>
      <c r="D10" s="18">
        <v>0.1</v>
      </c>
      <c r="E10" s="18">
        <v>35</v>
      </c>
      <c r="F10" s="18">
        <v>3.5</v>
      </c>
      <c r="H10" s="22">
        <f>Jakarta!D39</f>
        <v>20</v>
      </c>
    </row>
    <row r="11" spans="1:12" ht="24.95" customHeight="1" thickBot="1" x14ac:dyDescent="0.3">
      <c r="A11" s="16">
        <v>7</v>
      </c>
      <c r="B11" s="17" t="s">
        <v>25</v>
      </c>
      <c r="C11" s="18" t="s">
        <v>26</v>
      </c>
      <c r="D11" s="18">
        <v>0.1</v>
      </c>
      <c r="E11" s="18">
        <v>22</v>
      </c>
      <c r="F11" s="18">
        <v>175</v>
      </c>
      <c r="H11" s="22">
        <f>Jakarta!D43</f>
        <v>70</v>
      </c>
    </row>
    <row r="12" spans="1:12" ht="24.95" customHeight="1" thickBot="1" x14ac:dyDescent="0.3">
      <c r="A12" s="16">
        <v>8</v>
      </c>
      <c r="B12" s="17" t="s">
        <v>27</v>
      </c>
      <c r="C12" s="18" t="s">
        <v>28</v>
      </c>
      <c r="D12" s="18">
        <v>0.1</v>
      </c>
      <c r="E12" s="18">
        <v>0</v>
      </c>
      <c r="F12" s="18">
        <v>50</v>
      </c>
      <c r="H12" s="22">
        <f>Jakarta!D47</f>
        <v>40</v>
      </c>
    </row>
    <row r="13" spans="1:12" ht="24.95" customHeight="1" thickBot="1" x14ac:dyDescent="0.3">
      <c r="A13" s="16">
        <v>9</v>
      </c>
      <c r="B13" s="17" t="s">
        <v>29</v>
      </c>
      <c r="C13" s="19" t="s">
        <v>5</v>
      </c>
      <c r="D13" s="18">
        <v>0.1</v>
      </c>
      <c r="E13" s="18">
        <v>150</v>
      </c>
      <c r="F13" s="18">
        <v>10</v>
      </c>
      <c r="H13" s="22">
        <f>Jakarta!D51</f>
        <v>38</v>
      </c>
    </row>
    <row r="14" spans="1:12" ht="24.95" customHeight="1" thickBot="1" x14ac:dyDescent="0.3">
      <c r="A14" s="16">
        <v>10</v>
      </c>
      <c r="B14" s="17" t="s">
        <v>30</v>
      </c>
      <c r="C14" s="18" t="s">
        <v>31</v>
      </c>
      <c r="D14" s="18">
        <v>0.1</v>
      </c>
      <c r="E14" s="18">
        <v>2.75</v>
      </c>
      <c r="F14" s="18">
        <v>0</v>
      </c>
      <c r="H14" s="23">
        <f>Jakarta!D55</f>
        <v>0.5</v>
      </c>
    </row>
    <row r="15" spans="1:12" ht="15.75" thickBot="1" x14ac:dyDescent="0.3">
      <c r="A15" s="20"/>
      <c r="B15" s="81" t="s">
        <v>46</v>
      </c>
      <c r="C15" s="82"/>
      <c r="D15" s="31">
        <f>SUM(D5:D14)</f>
        <v>0.99999999999999989</v>
      </c>
      <c r="E15" s="83"/>
      <c r="F15" s="84"/>
    </row>
    <row r="17" spans="1:8" ht="15.75" thickBot="1" x14ac:dyDescent="0.3">
      <c r="H17" s="8" t="s">
        <v>37</v>
      </c>
    </row>
    <row r="18" spans="1:8" ht="15.75" thickBot="1" x14ac:dyDescent="0.3">
      <c r="A18" s="73" t="s">
        <v>10</v>
      </c>
      <c r="B18" s="75" t="s">
        <v>11</v>
      </c>
      <c r="C18" s="14" t="s">
        <v>6</v>
      </c>
      <c r="D18" s="77" t="s">
        <v>13</v>
      </c>
      <c r="E18" s="79" t="s">
        <v>4</v>
      </c>
      <c r="F18" s="80"/>
      <c r="H18" s="21">
        <v>2010</v>
      </c>
    </row>
    <row r="19" spans="1:8" ht="15.75" thickBot="1" x14ac:dyDescent="0.3">
      <c r="A19" s="74"/>
      <c r="B19" s="76"/>
      <c r="C19" s="15" t="s">
        <v>12</v>
      </c>
      <c r="D19" s="78"/>
      <c r="E19" s="15" t="s">
        <v>2</v>
      </c>
      <c r="F19" s="15" t="s">
        <v>3</v>
      </c>
      <c r="H19" s="22" t="s">
        <v>53</v>
      </c>
    </row>
    <row r="20" spans="1:8" ht="24.95" customHeight="1" thickBot="1" x14ac:dyDescent="0.3">
      <c r="A20" s="16">
        <v>1</v>
      </c>
      <c r="B20" s="17" t="s">
        <v>14</v>
      </c>
      <c r="C20" s="18" t="s">
        <v>15</v>
      </c>
      <c r="D20" s="18" t="s">
        <v>44</v>
      </c>
      <c r="E20" s="18">
        <v>0</v>
      </c>
      <c r="F20" s="18">
        <v>16</v>
      </c>
      <c r="H20" s="30">
        <f t="shared" ref="H20:H29" si="0">(H5-$E5)/($F5-$E5)*100</f>
        <v>56.25</v>
      </c>
    </row>
    <row r="21" spans="1:8" ht="24.95" customHeight="1" thickBot="1" x14ac:dyDescent="0.3">
      <c r="A21" s="16">
        <v>2</v>
      </c>
      <c r="B21" s="17" t="s">
        <v>0</v>
      </c>
      <c r="C21" s="18" t="s">
        <v>16</v>
      </c>
      <c r="D21" s="18" t="s">
        <v>44</v>
      </c>
      <c r="E21" s="18">
        <v>10</v>
      </c>
      <c r="F21" s="18">
        <v>90</v>
      </c>
      <c r="H21" s="30">
        <f t="shared" si="0"/>
        <v>6.4999999999999991</v>
      </c>
    </row>
    <row r="22" spans="1:8" ht="24.95" customHeight="1" thickBot="1" x14ac:dyDescent="0.3">
      <c r="A22" s="16">
        <v>3</v>
      </c>
      <c r="B22" s="17" t="s">
        <v>1</v>
      </c>
      <c r="C22" s="18" t="s">
        <v>17</v>
      </c>
      <c r="D22" s="18" t="s">
        <v>44</v>
      </c>
      <c r="E22" s="18">
        <v>20</v>
      </c>
      <c r="F22" s="18">
        <v>100</v>
      </c>
      <c r="H22" s="30">
        <f t="shared" si="0"/>
        <v>62.5</v>
      </c>
    </row>
    <row r="23" spans="1:8" ht="24.95" customHeight="1" thickBot="1" x14ac:dyDescent="0.3">
      <c r="A23" s="16">
        <v>4</v>
      </c>
      <c r="B23" s="17" t="s">
        <v>18</v>
      </c>
      <c r="C23" s="18" t="s">
        <v>19</v>
      </c>
      <c r="D23" s="18" t="s">
        <v>44</v>
      </c>
      <c r="E23" s="18">
        <v>30</v>
      </c>
      <c r="F23" s="18">
        <v>95</v>
      </c>
      <c r="H23" s="30">
        <f t="shared" si="0"/>
        <v>23.076923076923077</v>
      </c>
    </row>
    <row r="24" spans="1:8" ht="24.95" customHeight="1" thickBot="1" x14ac:dyDescent="0.3">
      <c r="A24" s="16">
        <v>5</v>
      </c>
      <c r="B24" s="17" t="s">
        <v>20</v>
      </c>
      <c r="C24" s="18" t="s">
        <v>21</v>
      </c>
      <c r="D24" s="18" t="s">
        <v>44</v>
      </c>
      <c r="E24" s="18">
        <v>0</v>
      </c>
      <c r="F24" s="18">
        <v>35</v>
      </c>
      <c r="H24" s="30">
        <f t="shared" si="0"/>
        <v>60</v>
      </c>
    </row>
    <row r="25" spans="1:8" ht="24.95" customHeight="1" thickBot="1" x14ac:dyDescent="0.3">
      <c r="A25" s="16">
        <v>6</v>
      </c>
      <c r="B25" s="17" t="s">
        <v>22</v>
      </c>
      <c r="C25" s="18" t="s">
        <v>23</v>
      </c>
      <c r="D25" s="18" t="s">
        <v>44</v>
      </c>
      <c r="E25" s="18">
        <v>35</v>
      </c>
      <c r="F25" s="18" t="s">
        <v>24</v>
      </c>
      <c r="H25" s="30">
        <f t="shared" si="0"/>
        <v>47.619047619047613</v>
      </c>
    </row>
    <row r="26" spans="1:8" ht="24.95" customHeight="1" thickBot="1" x14ac:dyDescent="0.3">
      <c r="A26" s="16">
        <v>7</v>
      </c>
      <c r="B26" s="17" t="s">
        <v>25</v>
      </c>
      <c r="C26" s="18" t="s">
        <v>26</v>
      </c>
      <c r="D26" s="18" t="s">
        <v>44</v>
      </c>
      <c r="E26" s="18">
        <v>22</v>
      </c>
      <c r="F26" s="18">
        <v>175</v>
      </c>
      <c r="H26" s="30">
        <f t="shared" si="0"/>
        <v>31.372549019607842</v>
      </c>
    </row>
    <row r="27" spans="1:8" ht="24.95" customHeight="1" thickBot="1" x14ac:dyDescent="0.3">
      <c r="A27" s="16">
        <v>8</v>
      </c>
      <c r="B27" s="17" t="s">
        <v>27</v>
      </c>
      <c r="C27" s="18" t="s">
        <v>28</v>
      </c>
      <c r="D27" s="18" t="s">
        <v>44</v>
      </c>
      <c r="E27" s="18">
        <v>0</v>
      </c>
      <c r="F27" s="18">
        <v>50</v>
      </c>
      <c r="H27" s="30">
        <f t="shared" si="0"/>
        <v>80</v>
      </c>
    </row>
    <row r="28" spans="1:8" ht="24.95" customHeight="1" thickBot="1" x14ac:dyDescent="0.3">
      <c r="A28" s="16">
        <v>9</v>
      </c>
      <c r="B28" s="17" t="s">
        <v>29</v>
      </c>
      <c r="C28" s="19" t="s">
        <v>5</v>
      </c>
      <c r="D28" s="18" t="s">
        <v>44</v>
      </c>
      <c r="E28" s="18">
        <v>150</v>
      </c>
      <c r="F28" s="18">
        <v>10</v>
      </c>
      <c r="H28" s="30">
        <f t="shared" si="0"/>
        <v>80</v>
      </c>
    </row>
    <row r="29" spans="1:8" ht="24.95" customHeight="1" thickBot="1" x14ac:dyDescent="0.3">
      <c r="A29" s="16">
        <v>10</v>
      </c>
      <c r="B29" s="17" t="s">
        <v>30</v>
      </c>
      <c r="C29" s="18" t="s">
        <v>31</v>
      </c>
      <c r="D29" s="18" t="s">
        <v>44</v>
      </c>
      <c r="E29" s="18" t="s">
        <v>32</v>
      </c>
      <c r="F29" s="18">
        <v>0</v>
      </c>
      <c r="H29" s="30">
        <f t="shared" si="0"/>
        <v>81.818181818181827</v>
      </c>
    </row>
    <row r="30" spans="1:8" ht="15.75" thickBot="1" x14ac:dyDescent="0.3">
      <c r="A30" s="20"/>
      <c r="B30" s="81" t="s">
        <v>46</v>
      </c>
      <c r="C30" s="82"/>
      <c r="D30" s="18" t="s">
        <v>45</v>
      </c>
      <c r="E30" s="83"/>
      <c r="F30" s="84"/>
      <c r="H30" s="12"/>
    </row>
    <row r="31" spans="1:8" ht="15.75" thickBot="1" x14ac:dyDescent="0.3">
      <c r="H31" s="8" t="s">
        <v>48</v>
      </c>
    </row>
    <row r="32" spans="1:8" x14ac:dyDescent="0.25">
      <c r="D32" s="13" t="s">
        <v>39</v>
      </c>
      <c r="E32" s="3" t="s">
        <v>41</v>
      </c>
      <c r="F32" s="3"/>
      <c r="G32" s="3"/>
      <c r="H32" s="39">
        <f>SUM(H20:H29)/10</f>
        <v>52.913670153376039</v>
      </c>
    </row>
    <row r="33" spans="2:8" x14ac:dyDescent="0.25">
      <c r="D33" s="33" t="s">
        <v>39</v>
      </c>
      <c r="E33" s="1" t="s">
        <v>47</v>
      </c>
      <c r="F33" s="1"/>
      <c r="G33" s="1"/>
      <c r="H33" s="10">
        <f>($D5*H20)+($D6*H21)+($D7*H22)+($D8*H23)+($D9*H24)+($D10*H25)+($D11*H26)+($D12*H27)+($D13*H28)+($D14*H29)</f>
        <v>52.913670153376046</v>
      </c>
    </row>
    <row r="34" spans="2:8" ht="15.75" thickBot="1" x14ac:dyDescent="0.3">
      <c r="D34" s="28" t="s">
        <v>39</v>
      </c>
      <c r="E34" s="4" t="s">
        <v>40</v>
      </c>
      <c r="F34" s="4"/>
      <c r="G34" s="4"/>
      <c r="H34" s="11">
        <f>(H20*H21*H22*H23*H24*H25*H26*H27*H28*H29)^(1/10)</f>
        <v>43.587357080149786</v>
      </c>
    </row>
    <row r="36" spans="2:8" ht="15.75" thickBot="1" x14ac:dyDescent="0.3">
      <c r="C36" s="8" t="s">
        <v>50</v>
      </c>
    </row>
    <row r="37" spans="2:8" ht="24.95" customHeight="1" thickBot="1" x14ac:dyDescent="0.3">
      <c r="B37" s="35" t="s">
        <v>14</v>
      </c>
      <c r="C37" s="34">
        <f>H20</f>
        <v>56.25</v>
      </c>
    </row>
    <row r="38" spans="2:8" ht="24.95" customHeight="1" thickBot="1" x14ac:dyDescent="0.3">
      <c r="B38" s="16" t="s">
        <v>0</v>
      </c>
      <c r="C38" s="34">
        <f t="shared" ref="C38:C46" si="1">H21</f>
        <v>6.4999999999999991</v>
      </c>
    </row>
    <row r="39" spans="2:8" ht="24.95" customHeight="1" thickBot="1" x14ac:dyDescent="0.3">
      <c r="B39" s="16" t="s">
        <v>1</v>
      </c>
      <c r="C39" s="34">
        <f t="shared" si="1"/>
        <v>62.5</v>
      </c>
    </row>
    <row r="40" spans="2:8" ht="24.95" customHeight="1" thickBot="1" x14ac:dyDescent="0.3">
      <c r="B40" s="16" t="s">
        <v>18</v>
      </c>
      <c r="C40" s="34">
        <f t="shared" si="1"/>
        <v>23.076923076923077</v>
      </c>
    </row>
    <row r="41" spans="2:8" ht="24.95" customHeight="1" thickBot="1" x14ac:dyDescent="0.3">
      <c r="B41" s="16" t="s">
        <v>20</v>
      </c>
      <c r="C41" s="34">
        <f t="shared" si="1"/>
        <v>60</v>
      </c>
    </row>
    <row r="42" spans="2:8" ht="24.95" customHeight="1" thickBot="1" x14ac:dyDescent="0.3">
      <c r="B42" s="16" t="s">
        <v>22</v>
      </c>
      <c r="C42" s="34">
        <f t="shared" si="1"/>
        <v>47.619047619047613</v>
      </c>
    </row>
    <row r="43" spans="2:8" ht="24.95" customHeight="1" thickBot="1" x14ac:dyDescent="0.3">
      <c r="B43" s="16" t="s">
        <v>25</v>
      </c>
      <c r="C43" s="34">
        <f t="shared" si="1"/>
        <v>31.372549019607842</v>
      </c>
    </row>
    <row r="44" spans="2:8" ht="24.95" customHeight="1" thickBot="1" x14ac:dyDescent="0.3">
      <c r="B44" s="16" t="s">
        <v>27</v>
      </c>
      <c r="C44" s="34">
        <f t="shared" si="1"/>
        <v>80</v>
      </c>
    </row>
    <row r="45" spans="2:8" ht="24.95" customHeight="1" thickBot="1" x14ac:dyDescent="0.3">
      <c r="B45" s="16" t="s">
        <v>29</v>
      </c>
      <c r="C45" s="34">
        <f t="shared" si="1"/>
        <v>80</v>
      </c>
    </row>
    <row r="46" spans="2:8" ht="24.95" customHeight="1" thickBot="1" x14ac:dyDescent="0.3">
      <c r="B46" s="16" t="s">
        <v>30</v>
      </c>
      <c r="C46" s="42">
        <f t="shared" si="1"/>
        <v>81.818181818181827</v>
      </c>
    </row>
  </sheetData>
  <mergeCells count="12">
    <mergeCell ref="A18:A19"/>
    <mergeCell ref="B18:B19"/>
    <mergeCell ref="D18:D19"/>
    <mergeCell ref="E18:F18"/>
    <mergeCell ref="B30:C30"/>
    <mergeCell ref="E30:F30"/>
    <mergeCell ref="A3:A4"/>
    <mergeCell ref="B3:B4"/>
    <mergeCell ref="D3:D4"/>
    <mergeCell ref="E3:F3"/>
    <mergeCell ref="B15:C15"/>
    <mergeCell ref="E15:F15"/>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abSelected="1" topLeftCell="H27" zoomScale="84" zoomScaleNormal="85" workbookViewId="0">
      <selection activeCell="K47" sqref="K47"/>
    </sheetView>
  </sheetViews>
  <sheetFormatPr defaultRowHeight="15" x14ac:dyDescent="0.25"/>
  <cols>
    <col min="1" max="1" width="8.42578125" customWidth="1"/>
    <col min="2" max="2" width="40.140625" customWidth="1"/>
    <col min="7" max="7" width="8.5703125" customWidth="1"/>
    <col min="8" max="8" width="9.140625" customWidth="1"/>
    <col min="11" max="11" width="49" customWidth="1"/>
  </cols>
  <sheetData>
    <row r="1" spans="1:10" x14ac:dyDescent="0.25">
      <c r="H1" s="8"/>
      <c r="I1" s="8" t="s">
        <v>35</v>
      </c>
      <c r="J1" s="8"/>
    </row>
    <row r="2" spans="1:10" ht="15.75" thickBot="1" x14ac:dyDescent="0.3">
      <c r="C2" t="s">
        <v>42</v>
      </c>
      <c r="H2" s="24"/>
      <c r="I2" s="24" t="s">
        <v>33</v>
      </c>
      <c r="J2" s="24"/>
    </row>
    <row r="3" spans="1:10" ht="15.75" customHeight="1" thickBot="1" x14ac:dyDescent="0.3">
      <c r="A3" s="73" t="s">
        <v>10</v>
      </c>
      <c r="B3" s="75" t="s">
        <v>11</v>
      </c>
      <c r="C3" s="14" t="s">
        <v>6</v>
      </c>
      <c r="D3" s="77" t="s">
        <v>13</v>
      </c>
      <c r="E3" s="79" t="s">
        <v>4</v>
      </c>
      <c r="F3" s="80"/>
      <c r="I3" s="2" t="s">
        <v>36</v>
      </c>
      <c r="J3" s="3"/>
    </row>
    <row r="4" spans="1:10" ht="15.75" thickBot="1" x14ac:dyDescent="0.3">
      <c r="A4" s="74"/>
      <c r="B4" s="76"/>
      <c r="C4" s="15" t="s">
        <v>12</v>
      </c>
      <c r="D4" s="78"/>
      <c r="E4" s="15" t="s">
        <v>2</v>
      </c>
      <c r="F4" s="15" t="s">
        <v>3</v>
      </c>
      <c r="I4" s="7" t="s">
        <v>117</v>
      </c>
      <c r="J4" s="7" t="s">
        <v>118</v>
      </c>
    </row>
    <row r="5" spans="1:10" ht="24.95" customHeight="1" thickBot="1" x14ac:dyDescent="0.3">
      <c r="A5" s="16">
        <v>1</v>
      </c>
      <c r="B5" s="17" t="s">
        <v>14</v>
      </c>
      <c r="C5" s="18" t="s">
        <v>15</v>
      </c>
      <c r="D5" s="18">
        <v>0.1</v>
      </c>
      <c r="E5" s="18">
        <v>0</v>
      </c>
      <c r="F5" s="18">
        <v>16</v>
      </c>
      <c r="I5" s="22">
        <v>12</v>
      </c>
      <c r="J5" s="25">
        <v>9</v>
      </c>
    </row>
    <row r="6" spans="1:10" ht="24.95" customHeight="1" thickBot="1" x14ac:dyDescent="0.3">
      <c r="A6" s="16">
        <v>2</v>
      </c>
      <c r="B6" s="17" t="s">
        <v>0</v>
      </c>
      <c r="C6" s="18" t="s">
        <v>16</v>
      </c>
      <c r="D6" s="18">
        <v>0.1</v>
      </c>
      <c r="E6" s="18">
        <v>10</v>
      </c>
      <c r="F6" s="18">
        <v>90</v>
      </c>
      <c r="I6" s="22">
        <v>27</v>
      </c>
      <c r="J6" s="25">
        <v>15</v>
      </c>
    </row>
    <row r="7" spans="1:10" ht="24.95" customHeight="1" thickBot="1" x14ac:dyDescent="0.3">
      <c r="A7" s="16">
        <v>3</v>
      </c>
      <c r="B7" s="17" t="s">
        <v>1</v>
      </c>
      <c r="C7" s="18" t="s">
        <v>17</v>
      </c>
      <c r="D7" s="18">
        <v>0.1</v>
      </c>
      <c r="E7" s="18">
        <v>20</v>
      </c>
      <c r="F7" s="18">
        <v>100</v>
      </c>
      <c r="I7" s="22">
        <v>65</v>
      </c>
      <c r="J7" s="7">
        <v>51</v>
      </c>
    </row>
    <row r="8" spans="1:10" ht="24.95" customHeight="1" thickBot="1" x14ac:dyDescent="0.3">
      <c r="A8" s="16">
        <v>4</v>
      </c>
      <c r="B8" s="17" t="s">
        <v>18</v>
      </c>
      <c r="C8" s="18" t="s">
        <v>19</v>
      </c>
      <c r="D8" s="18">
        <v>0.1</v>
      </c>
      <c r="E8" s="18">
        <v>30</v>
      </c>
      <c r="F8" s="18">
        <v>95</v>
      </c>
      <c r="I8" s="22">
        <v>56</v>
      </c>
      <c r="J8" s="7">
        <v>47</v>
      </c>
    </row>
    <row r="9" spans="1:10" ht="24.95" customHeight="1" thickBot="1" x14ac:dyDescent="0.3">
      <c r="A9" s="16">
        <v>5</v>
      </c>
      <c r="B9" s="17" t="s">
        <v>20</v>
      </c>
      <c r="C9" s="18" t="s">
        <v>21</v>
      </c>
      <c r="D9" s="18">
        <v>0.1</v>
      </c>
      <c r="E9" s="18">
        <v>0</v>
      </c>
      <c r="F9" s="18">
        <v>35</v>
      </c>
      <c r="I9" s="27">
        <v>10</v>
      </c>
      <c r="J9" s="26">
        <v>8</v>
      </c>
    </row>
    <row r="10" spans="1:10" ht="24.95" customHeight="1" thickBot="1" x14ac:dyDescent="0.3">
      <c r="A10" s="16">
        <v>6</v>
      </c>
      <c r="B10" s="17" t="s">
        <v>22</v>
      </c>
      <c r="C10" s="18" t="s">
        <v>23</v>
      </c>
      <c r="D10" s="18">
        <v>0.1</v>
      </c>
      <c r="E10" s="18">
        <v>35</v>
      </c>
      <c r="F10" s="18">
        <v>3.5</v>
      </c>
      <c r="I10" s="22">
        <v>30</v>
      </c>
      <c r="J10" s="7">
        <v>28</v>
      </c>
    </row>
    <row r="11" spans="1:10" ht="24.95" customHeight="1" thickBot="1" x14ac:dyDescent="0.3">
      <c r="A11" s="16">
        <v>7</v>
      </c>
      <c r="B11" s="17" t="s">
        <v>25</v>
      </c>
      <c r="C11" s="18" t="s">
        <v>26</v>
      </c>
      <c r="D11" s="18">
        <v>0.1</v>
      </c>
      <c r="E11" s="18">
        <v>22</v>
      </c>
      <c r="F11" s="18">
        <v>175</v>
      </c>
      <c r="I11" s="22">
        <v>80</v>
      </c>
      <c r="J11" s="7">
        <v>67</v>
      </c>
    </row>
    <row r="12" spans="1:10" ht="24.95" customHeight="1" thickBot="1" x14ac:dyDescent="0.3">
      <c r="A12" s="16">
        <v>8</v>
      </c>
      <c r="B12" s="17" t="s">
        <v>27</v>
      </c>
      <c r="C12" s="18" t="s">
        <v>28</v>
      </c>
      <c r="D12" s="18">
        <v>0.1</v>
      </c>
      <c r="E12" s="18">
        <v>0</v>
      </c>
      <c r="F12" s="18">
        <v>50</v>
      </c>
      <c r="I12" s="22">
        <v>18</v>
      </c>
      <c r="J12" s="7">
        <v>12</v>
      </c>
    </row>
    <row r="13" spans="1:10" ht="24.95" customHeight="1" thickBot="1" x14ac:dyDescent="0.3">
      <c r="A13" s="16">
        <v>9</v>
      </c>
      <c r="B13" s="17" t="s">
        <v>29</v>
      </c>
      <c r="C13" s="19" t="s">
        <v>5</v>
      </c>
      <c r="D13" s="18">
        <v>0.1</v>
      </c>
      <c r="E13" s="18">
        <v>150</v>
      </c>
      <c r="F13" s="18">
        <v>10</v>
      </c>
      <c r="I13" s="22">
        <v>100</v>
      </c>
      <c r="J13" s="7">
        <v>92</v>
      </c>
    </row>
    <row r="14" spans="1:10" ht="24.95" customHeight="1" thickBot="1" x14ac:dyDescent="0.3">
      <c r="A14" s="16">
        <v>10</v>
      </c>
      <c r="B14" s="17" t="s">
        <v>30</v>
      </c>
      <c r="C14" s="18" t="s">
        <v>31</v>
      </c>
      <c r="D14" s="18">
        <v>0.1</v>
      </c>
      <c r="E14" s="18">
        <v>2.75</v>
      </c>
      <c r="F14" s="18">
        <v>0</v>
      </c>
      <c r="I14" s="23">
        <v>1.48</v>
      </c>
      <c r="J14" s="9">
        <v>2.33</v>
      </c>
    </row>
    <row r="15" spans="1:10" ht="15.75" thickBot="1" x14ac:dyDescent="0.3">
      <c r="A15" s="20"/>
      <c r="B15" s="81" t="s">
        <v>46</v>
      </c>
      <c r="C15" s="82"/>
      <c r="D15" s="31">
        <f>SUM(D5:D14)</f>
        <v>0.99999999999999989</v>
      </c>
      <c r="E15" s="83"/>
      <c r="F15" s="84"/>
    </row>
    <row r="17" spans="1:10" ht="15.75" thickBot="1" x14ac:dyDescent="0.3">
      <c r="C17" t="s">
        <v>43</v>
      </c>
      <c r="I17" s="8" t="s">
        <v>38</v>
      </c>
    </row>
    <row r="18" spans="1:10" ht="15.75" customHeight="1" thickBot="1" x14ac:dyDescent="0.3">
      <c r="A18" s="73" t="s">
        <v>10</v>
      </c>
      <c r="B18" s="75" t="s">
        <v>11</v>
      </c>
      <c r="C18" s="14" t="s">
        <v>6</v>
      </c>
      <c r="D18" s="77" t="s">
        <v>13</v>
      </c>
      <c r="E18" s="79" t="s">
        <v>4</v>
      </c>
      <c r="F18" s="80"/>
      <c r="I18" s="2" t="s">
        <v>36</v>
      </c>
      <c r="J18" s="3"/>
    </row>
    <row r="19" spans="1:10" ht="15.75" thickBot="1" x14ac:dyDescent="0.3">
      <c r="A19" s="74"/>
      <c r="B19" s="76"/>
      <c r="C19" s="15" t="s">
        <v>12</v>
      </c>
      <c r="D19" s="78"/>
      <c r="E19" s="15" t="s">
        <v>2</v>
      </c>
      <c r="F19" s="15" t="s">
        <v>3</v>
      </c>
      <c r="I19" s="7" t="s">
        <v>8</v>
      </c>
      <c r="J19" s="7" t="s">
        <v>7</v>
      </c>
    </row>
    <row r="20" spans="1:10" ht="24.95" customHeight="1" thickBot="1" x14ac:dyDescent="0.3">
      <c r="A20" s="16">
        <v>1</v>
      </c>
      <c r="B20" s="17" t="s">
        <v>14</v>
      </c>
      <c r="C20" s="18" t="s">
        <v>15</v>
      </c>
      <c r="D20" s="18" t="s">
        <v>44</v>
      </c>
      <c r="E20" s="18">
        <v>0</v>
      </c>
      <c r="F20" s="18">
        <v>16</v>
      </c>
      <c r="I20" s="30">
        <f t="shared" ref="I20:J29" si="0">(I5-$E5)/($F5-$E5)*100</f>
        <v>75</v>
      </c>
      <c r="J20" s="30">
        <f t="shared" si="0"/>
        <v>56.25</v>
      </c>
    </row>
    <row r="21" spans="1:10" ht="24.95" customHeight="1" thickBot="1" x14ac:dyDescent="0.3">
      <c r="A21" s="16">
        <v>2</v>
      </c>
      <c r="B21" s="17" t="s">
        <v>0</v>
      </c>
      <c r="C21" s="18" t="s">
        <v>16</v>
      </c>
      <c r="D21" s="18" t="s">
        <v>44</v>
      </c>
      <c r="E21" s="18">
        <v>10</v>
      </c>
      <c r="F21" s="18">
        <v>90</v>
      </c>
      <c r="I21" s="30">
        <f t="shared" si="0"/>
        <v>21.25</v>
      </c>
      <c r="J21" s="30">
        <f t="shared" si="0"/>
        <v>6.25</v>
      </c>
    </row>
    <row r="22" spans="1:10" ht="24.95" customHeight="1" thickBot="1" x14ac:dyDescent="0.3">
      <c r="A22" s="16">
        <v>3</v>
      </c>
      <c r="B22" s="17" t="s">
        <v>1</v>
      </c>
      <c r="C22" s="18" t="s">
        <v>17</v>
      </c>
      <c r="D22" s="18" t="s">
        <v>44</v>
      </c>
      <c r="E22" s="18">
        <v>20</v>
      </c>
      <c r="F22" s="18">
        <v>100</v>
      </c>
      <c r="I22" s="30">
        <f t="shared" si="0"/>
        <v>56.25</v>
      </c>
      <c r="J22" s="30">
        <f t="shared" si="0"/>
        <v>38.75</v>
      </c>
    </row>
    <row r="23" spans="1:10" ht="24.95" customHeight="1" thickBot="1" x14ac:dyDescent="0.3">
      <c r="A23" s="16">
        <v>4</v>
      </c>
      <c r="B23" s="17" t="s">
        <v>18</v>
      </c>
      <c r="C23" s="18" t="s">
        <v>19</v>
      </c>
      <c r="D23" s="18" t="s">
        <v>44</v>
      </c>
      <c r="E23" s="18">
        <v>30</v>
      </c>
      <c r="F23" s="18">
        <v>95</v>
      </c>
      <c r="I23" s="30">
        <f t="shared" si="0"/>
        <v>40</v>
      </c>
      <c r="J23" s="30">
        <f t="shared" si="0"/>
        <v>26.153846153846157</v>
      </c>
    </row>
    <row r="24" spans="1:10" ht="24.95" customHeight="1" thickBot="1" x14ac:dyDescent="0.3">
      <c r="A24" s="16">
        <v>5</v>
      </c>
      <c r="B24" s="17" t="s">
        <v>20</v>
      </c>
      <c r="C24" s="18" t="s">
        <v>21</v>
      </c>
      <c r="D24" s="18" t="s">
        <v>44</v>
      </c>
      <c r="E24" s="18">
        <v>0</v>
      </c>
      <c r="F24" s="18">
        <v>35</v>
      </c>
      <c r="I24" s="30">
        <f t="shared" si="0"/>
        <v>28.571428571428569</v>
      </c>
      <c r="J24" s="30">
        <f t="shared" si="0"/>
        <v>22.857142857142858</v>
      </c>
    </row>
    <row r="25" spans="1:10" ht="24.95" customHeight="1" thickBot="1" x14ac:dyDescent="0.3">
      <c r="A25" s="16">
        <v>6</v>
      </c>
      <c r="B25" s="17" t="s">
        <v>22</v>
      </c>
      <c r="C25" s="18" t="s">
        <v>23</v>
      </c>
      <c r="D25" s="18" t="s">
        <v>44</v>
      </c>
      <c r="E25" s="18">
        <v>35</v>
      </c>
      <c r="F25" s="18" t="s">
        <v>24</v>
      </c>
      <c r="I25" s="30">
        <f t="shared" si="0"/>
        <v>15.873015873015872</v>
      </c>
      <c r="J25" s="30">
        <f t="shared" si="0"/>
        <v>22.222222222222221</v>
      </c>
    </row>
    <row r="26" spans="1:10" ht="24.95" customHeight="1" thickBot="1" x14ac:dyDescent="0.3">
      <c r="A26" s="16">
        <v>7</v>
      </c>
      <c r="B26" s="17" t="s">
        <v>25</v>
      </c>
      <c r="C26" s="18" t="s">
        <v>26</v>
      </c>
      <c r="D26" s="18" t="s">
        <v>44</v>
      </c>
      <c r="E26" s="18">
        <v>22</v>
      </c>
      <c r="F26" s="18">
        <v>175</v>
      </c>
      <c r="I26" s="30">
        <f t="shared" si="0"/>
        <v>37.908496732026144</v>
      </c>
      <c r="J26" s="30">
        <f t="shared" si="0"/>
        <v>29.411764705882355</v>
      </c>
    </row>
    <row r="27" spans="1:10" ht="24.95" customHeight="1" thickBot="1" x14ac:dyDescent="0.3">
      <c r="A27" s="16">
        <v>8</v>
      </c>
      <c r="B27" s="17" t="s">
        <v>27</v>
      </c>
      <c r="C27" s="18" t="s">
        <v>28</v>
      </c>
      <c r="D27" s="18" t="s">
        <v>44</v>
      </c>
      <c r="E27" s="18">
        <v>0</v>
      </c>
      <c r="F27" s="18">
        <v>50</v>
      </c>
      <c r="I27" s="30">
        <f t="shared" si="0"/>
        <v>36</v>
      </c>
      <c r="J27" s="30">
        <f t="shared" si="0"/>
        <v>24</v>
      </c>
    </row>
    <row r="28" spans="1:10" ht="24.95" customHeight="1" thickBot="1" x14ac:dyDescent="0.3">
      <c r="A28" s="16">
        <v>9</v>
      </c>
      <c r="B28" s="17" t="s">
        <v>29</v>
      </c>
      <c r="C28" s="19" t="s">
        <v>5</v>
      </c>
      <c r="D28" s="18" t="s">
        <v>44</v>
      </c>
      <c r="E28" s="18">
        <v>150</v>
      </c>
      <c r="F28" s="18">
        <v>10</v>
      </c>
      <c r="I28" s="30">
        <f t="shared" si="0"/>
        <v>35.714285714285715</v>
      </c>
      <c r="J28" s="30">
        <f t="shared" si="0"/>
        <v>41.428571428571431</v>
      </c>
    </row>
    <row r="29" spans="1:10" ht="24.95" customHeight="1" thickBot="1" x14ac:dyDescent="0.3">
      <c r="A29" s="16">
        <v>10</v>
      </c>
      <c r="B29" s="17" t="s">
        <v>30</v>
      </c>
      <c r="C29" s="18" t="s">
        <v>31</v>
      </c>
      <c r="D29" s="18" t="s">
        <v>44</v>
      </c>
      <c r="E29" s="18" t="s">
        <v>32</v>
      </c>
      <c r="F29" s="18">
        <v>0</v>
      </c>
      <c r="I29" s="30">
        <f t="shared" si="0"/>
        <v>46.181818181818187</v>
      </c>
      <c r="J29" s="30">
        <f t="shared" si="0"/>
        <v>15.272727272727272</v>
      </c>
    </row>
    <row r="30" spans="1:10" ht="15.75" thickBot="1" x14ac:dyDescent="0.3">
      <c r="A30" s="20"/>
      <c r="B30" s="81" t="s">
        <v>46</v>
      </c>
      <c r="C30" s="82"/>
      <c r="D30" s="18" t="s">
        <v>45</v>
      </c>
      <c r="E30" s="83"/>
      <c r="F30" s="84"/>
    </row>
    <row r="31" spans="1:10" ht="15.75" thickBot="1" x14ac:dyDescent="0.3">
      <c r="I31" s="8" t="s">
        <v>49</v>
      </c>
    </row>
    <row r="32" spans="1:10" ht="15.75" thickBot="1" x14ac:dyDescent="0.3">
      <c r="D32" s="13" t="s">
        <v>39</v>
      </c>
      <c r="E32" s="3" t="s">
        <v>41</v>
      </c>
      <c r="F32" s="3"/>
      <c r="G32" s="3"/>
      <c r="H32" s="3"/>
      <c r="I32" s="36">
        <f t="shared" ref="I32:J32" si="1">SUM(I20:I29)/10</f>
        <v>39.274904507257446</v>
      </c>
      <c r="J32" s="29">
        <f t="shared" si="1"/>
        <v>28.259627464039227</v>
      </c>
    </row>
    <row r="33" spans="4:13" ht="15.75" thickBot="1" x14ac:dyDescent="0.3">
      <c r="D33" s="43" t="s">
        <v>39</v>
      </c>
      <c r="E33" s="44" t="s">
        <v>47</v>
      </c>
      <c r="F33" s="44"/>
      <c r="G33" s="44"/>
      <c r="H33" s="44"/>
      <c r="I33" s="45">
        <f t="shared" ref="I33:J33" si="2">($D5*I20)+($D6*I21)+($D7*I22)+($D8*I23)+($D9*I24)+($D10*I25)+($D11*I26)+($D12*I27)+($D13*I28)+($D14*I29)</f>
        <v>39.274904507257453</v>
      </c>
      <c r="J33" s="46">
        <f t="shared" si="2"/>
        <v>28.259627464039234</v>
      </c>
    </row>
    <row r="34" spans="4:13" ht="15.75" thickBot="1" x14ac:dyDescent="0.3">
      <c r="D34" s="28" t="s">
        <v>39</v>
      </c>
      <c r="E34" s="4" t="s">
        <v>40</v>
      </c>
      <c r="F34" s="4"/>
      <c r="G34" s="4"/>
      <c r="H34" s="4"/>
      <c r="I34" s="38">
        <f t="shared" ref="I34:J34" si="3">(I20*I21*I22*I23*I24*I25*I26*I27*I28*I29)^(1/10)</f>
        <v>36.004320427756177</v>
      </c>
      <c r="J34" s="32">
        <f t="shared" si="3"/>
        <v>24.589902818383038</v>
      </c>
    </row>
    <row r="35" spans="4:13" ht="15.75" thickBot="1" x14ac:dyDescent="0.3"/>
    <row r="36" spans="4:13" ht="15.75" thickBot="1" x14ac:dyDescent="0.3">
      <c r="I36" s="8" t="s">
        <v>52</v>
      </c>
      <c r="K36" s="8" t="s">
        <v>51</v>
      </c>
      <c r="L36" s="5" t="s">
        <v>119</v>
      </c>
      <c r="M36" s="6" t="s">
        <v>120</v>
      </c>
    </row>
    <row r="37" spans="4:13" ht="24.95" customHeight="1" thickBot="1" x14ac:dyDescent="0.3">
      <c r="I37" s="47" t="s">
        <v>9</v>
      </c>
      <c r="J37" s="48" t="s">
        <v>41</v>
      </c>
      <c r="K37" s="40" t="s">
        <v>121</v>
      </c>
      <c r="L37" s="37">
        <f t="shared" ref="L37:L46" si="4">I20</f>
        <v>75</v>
      </c>
      <c r="M37" s="37">
        <f t="shared" ref="M37:M46" si="5">J20</f>
        <v>56.25</v>
      </c>
    </row>
    <row r="38" spans="4:13" ht="24.95" customHeight="1" thickBot="1" x14ac:dyDescent="0.3">
      <c r="I38" s="49">
        <v>1</v>
      </c>
      <c r="J38" s="50">
        <v>69.650078516254993</v>
      </c>
      <c r="K38" s="41" t="s">
        <v>122</v>
      </c>
      <c r="L38" s="37">
        <f t="shared" si="4"/>
        <v>21.25</v>
      </c>
      <c r="M38" s="37">
        <f t="shared" si="5"/>
        <v>6.25</v>
      </c>
    </row>
    <row r="39" spans="4:13" ht="24.95" customHeight="1" thickBot="1" x14ac:dyDescent="0.3">
      <c r="I39" s="51">
        <v>2</v>
      </c>
      <c r="J39" s="52">
        <v>62.732783882783878</v>
      </c>
      <c r="K39" s="41" t="s">
        <v>123</v>
      </c>
      <c r="L39" s="37">
        <f t="shared" si="4"/>
        <v>56.25</v>
      </c>
      <c r="M39" s="37">
        <f t="shared" si="5"/>
        <v>38.75</v>
      </c>
    </row>
    <row r="40" spans="4:13" ht="24.95" customHeight="1" thickBot="1" x14ac:dyDescent="0.3">
      <c r="I40" s="51">
        <v>3</v>
      </c>
      <c r="J40" s="52">
        <v>57.861432684962104</v>
      </c>
      <c r="K40" s="41" t="s">
        <v>124</v>
      </c>
      <c r="L40" s="37">
        <f t="shared" si="4"/>
        <v>40</v>
      </c>
      <c r="M40" s="37">
        <f t="shared" si="5"/>
        <v>26.153846153846157</v>
      </c>
    </row>
    <row r="41" spans="4:13" ht="24.95" customHeight="1" thickBot="1" x14ac:dyDescent="0.3">
      <c r="I41" s="51">
        <v>4</v>
      </c>
      <c r="J41" s="52">
        <v>52.175662246250489</v>
      </c>
      <c r="K41" s="41" t="s">
        <v>125</v>
      </c>
      <c r="L41" s="37">
        <f t="shared" si="4"/>
        <v>28.571428571428569</v>
      </c>
      <c r="M41" s="37">
        <f t="shared" si="5"/>
        <v>22.857142857142858</v>
      </c>
    </row>
    <row r="42" spans="4:13" ht="24.95" customHeight="1" thickBot="1" x14ac:dyDescent="0.3">
      <c r="I42" s="51">
        <v>5</v>
      </c>
      <c r="J42" s="52">
        <v>47.88208278649455</v>
      </c>
      <c r="K42" s="41" t="s">
        <v>126</v>
      </c>
      <c r="L42" s="37">
        <f t="shared" si="4"/>
        <v>15.873015873015872</v>
      </c>
      <c r="M42" s="37">
        <f t="shared" si="5"/>
        <v>22.222222222222221</v>
      </c>
    </row>
    <row r="43" spans="4:13" ht="24.95" customHeight="1" thickBot="1" x14ac:dyDescent="0.3">
      <c r="I43" s="51">
        <v>6</v>
      </c>
      <c r="J43" s="52">
        <v>45.765047044458811</v>
      </c>
      <c r="K43" s="41" t="s">
        <v>127</v>
      </c>
      <c r="L43" s="37">
        <f t="shared" si="4"/>
        <v>37.908496732026144</v>
      </c>
      <c r="M43" s="37">
        <f t="shared" si="5"/>
        <v>29.411764705882355</v>
      </c>
    </row>
    <row r="44" spans="4:13" ht="24.95" customHeight="1" thickBot="1" x14ac:dyDescent="0.3">
      <c r="I44" s="51">
        <v>7</v>
      </c>
      <c r="J44" s="52">
        <v>42.347300967006852</v>
      </c>
      <c r="K44" s="41" t="s">
        <v>128</v>
      </c>
      <c r="L44" s="37">
        <f t="shared" si="4"/>
        <v>36</v>
      </c>
      <c r="M44" s="37">
        <f t="shared" si="5"/>
        <v>24</v>
      </c>
    </row>
    <row r="45" spans="4:13" ht="24.95" customHeight="1" thickBot="1" x14ac:dyDescent="0.3">
      <c r="I45" s="53">
        <v>8</v>
      </c>
      <c r="J45" s="54">
        <v>39.646365725777493</v>
      </c>
      <c r="K45" s="41" t="s">
        <v>129</v>
      </c>
      <c r="L45" s="37">
        <f t="shared" si="4"/>
        <v>35.714285714285715</v>
      </c>
      <c r="M45" s="37">
        <f t="shared" si="5"/>
        <v>41.428571428571431</v>
      </c>
    </row>
    <row r="46" spans="4:13" ht="24.95" customHeight="1" thickBot="1" x14ac:dyDescent="0.3">
      <c r="K46" s="41" t="s">
        <v>130</v>
      </c>
      <c r="L46" s="37">
        <f t="shared" si="4"/>
        <v>46.181818181818187</v>
      </c>
      <c r="M46" s="37">
        <f t="shared" si="5"/>
        <v>15.272727272727272</v>
      </c>
    </row>
    <row r="48" spans="4:13" x14ac:dyDescent="0.25">
      <c r="I48" s="8"/>
      <c r="J48" s="8"/>
    </row>
  </sheetData>
  <mergeCells count="12">
    <mergeCell ref="A18:A19"/>
    <mergeCell ref="B18:B19"/>
    <mergeCell ref="D18:D19"/>
    <mergeCell ref="E18:F18"/>
    <mergeCell ref="B30:C30"/>
    <mergeCell ref="E30:F30"/>
    <mergeCell ref="A3:A4"/>
    <mergeCell ref="B3:B4"/>
    <mergeCell ref="D3:D4"/>
    <mergeCell ref="E3:F3"/>
    <mergeCell ref="B15:C15"/>
    <mergeCell ref="E15:F15"/>
  </mergeCells>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5"/>
  <sheetViews>
    <sheetView workbookViewId="0">
      <selection activeCell="F17" sqref="F17"/>
    </sheetView>
  </sheetViews>
  <sheetFormatPr defaultRowHeight="15" x14ac:dyDescent="0.25"/>
  <cols>
    <col min="2" max="2" width="72.140625" customWidth="1"/>
    <col min="3" max="3" width="33.85546875" bestFit="1" customWidth="1"/>
    <col min="5" max="5" width="30.7109375" bestFit="1" customWidth="1"/>
    <col min="6" max="6" width="27.28515625" customWidth="1"/>
  </cols>
  <sheetData>
    <row r="1" spans="2:5" ht="18.600000000000001" x14ac:dyDescent="0.45">
      <c r="B1" s="67" t="s">
        <v>87</v>
      </c>
    </row>
    <row r="2" spans="2:5" ht="14.45" x14ac:dyDescent="0.35">
      <c r="B2" t="s">
        <v>88</v>
      </c>
      <c r="C2" s="63" t="s">
        <v>89</v>
      </c>
    </row>
    <row r="3" spans="2:5" ht="14.45" x14ac:dyDescent="0.35">
      <c r="B3" t="s">
        <v>90</v>
      </c>
      <c r="C3" t="s">
        <v>91</v>
      </c>
      <c r="E3" s="64"/>
    </row>
    <row r="4" spans="2:5" ht="14.45" x14ac:dyDescent="0.35">
      <c r="E4" s="64"/>
    </row>
    <row r="5" spans="2:5" ht="14.45" x14ac:dyDescent="0.35">
      <c r="E5" s="64"/>
    </row>
    <row r="6" spans="2:5" ht="14.45" x14ac:dyDescent="0.35">
      <c r="B6" s="56" t="s">
        <v>54</v>
      </c>
      <c r="E6" s="64"/>
    </row>
    <row r="7" spans="2:5" x14ac:dyDescent="0.25">
      <c r="B7" s="55" t="s">
        <v>14</v>
      </c>
      <c r="D7" t="s">
        <v>59</v>
      </c>
      <c r="E7" s="64"/>
    </row>
    <row r="8" spans="2:5" x14ac:dyDescent="0.25">
      <c r="C8" t="s">
        <v>56</v>
      </c>
      <c r="D8">
        <v>3</v>
      </c>
      <c r="E8" s="64" t="s">
        <v>93</v>
      </c>
    </row>
    <row r="9" spans="2:5" x14ac:dyDescent="0.25">
      <c r="C9" t="s">
        <v>55</v>
      </c>
      <c r="D9">
        <v>1</v>
      </c>
      <c r="E9" s="64" t="s">
        <v>92</v>
      </c>
    </row>
    <row r="10" spans="2:5" x14ac:dyDescent="0.25">
      <c r="C10" t="s">
        <v>57</v>
      </c>
      <c r="D10">
        <v>2</v>
      </c>
      <c r="E10" s="64" t="s">
        <v>94</v>
      </c>
    </row>
    <row r="11" spans="2:5" x14ac:dyDescent="0.25">
      <c r="C11" t="s">
        <v>58</v>
      </c>
      <c r="D11">
        <v>3</v>
      </c>
      <c r="E11" s="64" t="s">
        <v>93</v>
      </c>
    </row>
    <row r="12" spans="2:5" x14ac:dyDescent="0.25">
      <c r="C12" t="s">
        <v>60</v>
      </c>
      <c r="D12">
        <f>SUM(D8:D11)</f>
        <v>9</v>
      </c>
      <c r="E12" s="64"/>
    </row>
    <row r="13" spans="2:5" x14ac:dyDescent="0.25">
      <c r="E13" s="64"/>
    </row>
    <row r="14" spans="2:5" x14ac:dyDescent="0.25">
      <c r="E14" s="64"/>
    </row>
    <row r="15" spans="2:5" x14ac:dyDescent="0.25">
      <c r="B15" s="56" t="s">
        <v>61</v>
      </c>
      <c r="D15" t="s">
        <v>68</v>
      </c>
      <c r="E15" s="64"/>
    </row>
    <row r="16" spans="2:5" x14ac:dyDescent="0.25">
      <c r="B16" s="57" t="s">
        <v>0</v>
      </c>
      <c r="C16" t="s">
        <v>62</v>
      </c>
      <c r="D16" s="58">
        <v>2.6</v>
      </c>
      <c r="E16" s="64"/>
    </row>
    <row r="17" spans="2:6" x14ac:dyDescent="0.25">
      <c r="C17" t="s">
        <v>63</v>
      </c>
      <c r="D17" s="58">
        <v>13.5</v>
      </c>
      <c r="E17" s="64"/>
    </row>
    <row r="18" spans="2:6" x14ac:dyDescent="0.25">
      <c r="C18" t="s">
        <v>64</v>
      </c>
      <c r="D18" s="58">
        <v>48.7</v>
      </c>
      <c r="E18" s="64"/>
    </row>
    <row r="19" spans="2:6" x14ac:dyDescent="0.25">
      <c r="C19" t="s">
        <v>65</v>
      </c>
      <c r="D19" s="58">
        <v>12.9</v>
      </c>
      <c r="E19" s="64"/>
    </row>
    <row r="20" spans="2:6" x14ac:dyDescent="0.25">
      <c r="C20" t="s">
        <v>66</v>
      </c>
      <c r="D20" s="58">
        <v>2.2999999999999998</v>
      </c>
      <c r="E20" s="64"/>
    </row>
    <row r="21" spans="2:6" x14ac:dyDescent="0.25">
      <c r="C21" t="s">
        <v>67</v>
      </c>
      <c r="D21" s="58">
        <v>20</v>
      </c>
      <c r="E21" s="64"/>
    </row>
    <row r="22" spans="2:6" x14ac:dyDescent="0.25">
      <c r="C22" t="s">
        <v>60</v>
      </c>
      <c r="D22" s="58">
        <f>SUM(D16:D21)</f>
        <v>100.00000000000001</v>
      </c>
      <c r="E22" s="64"/>
    </row>
    <row r="23" spans="2:6" ht="141" x14ac:dyDescent="0.25">
      <c r="C23" t="s">
        <v>69</v>
      </c>
      <c r="D23" s="58">
        <f>D19+D20</f>
        <v>15.2</v>
      </c>
      <c r="E23" s="64" t="s">
        <v>95</v>
      </c>
      <c r="F23" s="66" t="s">
        <v>103</v>
      </c>
    </row>
    <row r="24" spans="2:6" x14ac:dyDescent="0.25">
      <c r="E24" s="64"/>
    </row>
    <row r="25" spans="2:6" x14ac:dyDescent="0.25">
      <c r="E25" s="64"/>
    </row>
    <row r="26" spans="2:6" x14ac:dyDescent="0.25">
      <c r="B26" s="56" t="s">
        <v>70</v>
      </c>
      <c r="D26" t="s">
        <v>68</v>
      </c>
      <c r="E26" s="64"/>
    </row>
    <row r="27" spans="2:6" ht="75" x14ac:dyDescent="0.25">
      <c r="B27" s="57" t="s">
        <v>1</v>
      </c>
      <c r="C27" s="59" t="s">
        <v>71</v>
      </c>
      <c r="D27">
        <v>70</v>
      </c>
      <c r="E27" s="66" t="s">
        <v>96</v>
      </c>
    </row>
    <row r="28" spans="2:6" x14ac:dyDescent="0.25">
      <c r="E28" s="64"/>
    </row>
    <row r="29" spans="2:6" x14ac:dyDescent="0.25">
      <c r="E29" s="64"/>
    </row>
    <row r="30" spans="2:6" x14ac:dyDescent="0.25">
      <c r="B30" s="56" t="s">
        <v>72</v>
      </c>
      <c r="E30" s="64"/>
    </row>
    <row r="31" spans="2:6" ht="77.25" x14ac:dyDescent="0.25">
      <c r="B31" s="57" t="s">
        <v>18</v>
      </c>
      <c r="C31" s="47" t="s">
        <v>73</v>
      </c>
      <c r="D31">
        <v>45</v>
      </c>
      <c r="E31" s="66" t="s">
        <v>97</v>
      </c>
    </row>
    <row r="32" spans="2:6" x14ac:dyDescent="0.25">
      <c r="E32" s="64"/>
    </row>
    <row r="33" spans="2:5" x14ac:dyDescent="0.25">
      <c r="E33" s="64"/>
    </row>
    <row r="34" spans="2:5" x14ac:dyDescent="0.25">
      <c r="B34" s="56" t="s">
        <v>74</v>
      </c>
      <c r="E34" s="64"/>
    </row>
    <row r="35" spans="2:5" ht="45" x14ac:dyDescent="0.25">
      <c r="B35" s="57" t="s">
        <v>20</v>
      </c>
      <c r="C35" s="60" t="s">
        <v>75</v>
      </c>
      <c r="D35">
        <v>21</v>
      </c>
      <c r="E35" s="66" t="s">
        <v>98</v>
      </c>
    </row>
    <row r="36" spans="2:5" x14ac:dyDescent="0.25">
      <c r="E36" s="64"/>
    </row>
    <row r="37" spans="2:5" x14ac:dyDescent="0.25">
      <c r="E37" s="64"/>
    </row>
    <row r="38" spans="2:5" x14ac:dyDescent="0.25">
      <c r="B38" s="56" t="s">
        <v>76</v>
      </c>
      <c r="E38" s="64"/>
    </row>
    <row r="39" spans="2:5" ht="51.75" x14ac:dyDescent="0.25">
      <c r="B39" s="57" t="s">
        <v>22</v>
      </c>
      <c r="C39" s="61" t="s">
        <v>77</v>
      </c>
      <c r="D39">
        <v>20</v>
      </c>
      <c r="E39" s="66" t="s">
        <v>99</v>
      </c>
    </row>
    <row r="40" spans="2:5" x14ac:dyDescent="0.25">
      <c r="E40" s="64"/>
    </row>
    <row r="41" spans="2:5" x14ac:dyDescent="0.25">
      <c r="E41" s="64"/>
    </row>
    <row r="42" spans="2:5" x14ac:dyDescent="0.25">
      <c r="B42" s="56" t="s">
        <v>78</v>
      </c>
      <c r="E42" s="64"/>
    </row>
    <row r="43" spans="2:5" ht="64.5" x14ac:dyDescent="0.25">
      <c r="B43" s="57" t="s">
        <v>25</v>
      </c>
      <c r="C43" s="62" t="s">
        <v>81</v>
      </c>
      <c r="D43">
        <v>70</v>
      </c>
      <c r="E43" s="66" t="s">
        <v>100</v>
      </c>
    </row>
    <row r="44" spans="2:5" x14ac:dyDescent="0.25">
      <c r="E44" s="64"/>
    </row>
    <row r="45" spans="2:5" x14ac:dyDescent="0.25">
      <c r="E45" s="64"/>
    </row>
    <row r="46" spans="2:5" x14ac:dyDescent="0.25">
      <c r="B46" s="56" t="s">
        <v>80</v>
      </c>
      <c r="E46" s="64"/>
    </row>
    <row r="47" spans="2:5" ht="51.75" x14ac:dyDescent="0.25">
      <c r="B47" s="57" t="s">
        <v>27</v>
      </c>
      <c r="C47" s="60" t="s">
        <v>79</v>
      </c>
      <c r="D47">
        <v>40</v>
      </c>
      <c r="E47" s="66" t="s">
        <v>101</v>
      </c>
    </row>
    <row r="48" spans="2:5" x14ac:dyDescent="0.25">
      <c r="E48" s="64"/>
    </row>
    <row r="49" spans="2:6" x14ac:dyDescent="0.25">
      <c r="E49" s="64"/>
    </row>
    <row r="50" spans="2:6" x14ac:dyDescent="0.25">
      <c r="B50" s="56" t="s">
        <v>82</v>
      </c>
      <c r="E50" s="64"/>
    </row>
    <row r="51" spans="2:6" ht="60" x14ac:dyDescent="0.25">
      <c r="B51" s="57" t="s">
        <v>29</v>
      </c>
      <c r="C51" s="62" t="s">
        <v>83</v>
      </c>
      <c r="D51">
        <v>38</v>
      </c>
      <c r="E51" s="64" t="s">
        <v>5</v>
      </c>
      <c r="F51" s="64" t="s">
        <v>102</v>
      </c>
    </row>
    <row r="52" spans="2:6" x14ac:dyDescent="0.25">
      <c r="E52" s="64"/>
    </row>
    <row r="53" spans="2:6" x14ac:dyDescent="0.25">
      <c r="E53" s="64"/>
    </row>
    <row r="54" spans="2:6" x14ac:dyDescent="0.25">
      <c r="B54" s="56" t="s">
        <v>84</v>
      </c>
      <c r="E54" s="64"/>
    </row>
    <row r="55" spans="2:6" ht="45" x14ac:dyDescent="0.25">
      <c r="B55" s="57" t="s">
        <v>30</v>
      </c>
      <c r="C55" s="60" t="s">
        <v>85</v>
      </c>
      <c r="D55">
        <v>0.5</v>
      </c>
      <c r="E55" s="65" t="s">
        <v>86</v>
      </c>
      <c r="F55" s="64" t="s">
        <v>102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5"/>
  <sheetViews>
    <sheetView topLeftCell="A28" workbookViewId="0">
      <selection activeCell="D35" sqref="D35"/>
    </sheetView>
  </sheetViews>
  <sheetFormatPr defaultRowHeight="15" x14ac:dyDescent="0.25"/>
  <cols>
    <col min="2" max="2" width="72.140625" customWidth="1"/>
    <col min="3" max="3" width="33.85546875" bestFit="1" customWidth="1"/>
    <col min="5" max="5" width="30.7109375" bestFit="1" customWidth="1"/>
    <col min="6" max="6" width="27.28515625" customWidth="1"/>
  </cols>
  <sheetData>
    <row r="1" spans="2:5" ht="18.600000000000001" x14ac:dyDescent="0.45">
      <c r="B1" s="67" t="s">
        <v>87</v>
      </c>
    </row>
    <row r="2" spans="2:5" ht="14.45" x14ac:dyDescent="0.35">
      <c r="B2" t="s">
        <v>88</v>
      </c>
      <c r="C2" s="63" t="s">
        <v>89</v>
      </c>
    </row>
    <row r="3" spans="2:5" ht="14.45" x14ac:dyDescent="0.35">
      <c r="B3" t="s">
        <v>90</v>
      </c>
      <c r="C3" t="s">
        <v>104</v>
      </c>
      <c r="E3" s="64"/>
    </row>
    <row r="4" spans="2:5" ht="14.45" x14ac:dyDescent="0.35">
      <c r="E4" s="64"/>
    </row>
    <row r="5" spans="2:5" ht="14.45" x14ac:dyDescent="0.35">
      <c r="E5" s="64"/>
    </row>
    <row r="6" spans="2:5" ht="14.45" x14ac:dyDescent="0.35">
      <c r="B6" s="56" t="s">
        <v>54</v>
      </c>
      <c r="E6" s="64"/>
    </row>
    <row r="7" spans="2:5" ht="14.45" x14ac:dyDescent="0.35">
      <c r="B7" s="55" t="s">
        <v>14</v>
      </c>
      <c r="D7" t="s">
        <v>59</v>
      </c>
      <c r="E7" s="64"/>
    </row>
    <row r="8" spans="2:5" ht="14.45" x14ac:dyDescent="0.35">
      <c r="C8" t="s">
        <v>56</v>
      </c>
      <c r="D8" s="69">
        <v>4</v>
      </c>
      <c r="E8" s="64" t="s">
        <v>93</v>
      </c>
    </row>
    <row r="9" spans="2:5" ht="14.45" x14ac:dyDescent="0.35">
      <c r="C9" t="s">
        <v>55</v>
      </c>
      <c r="D9" s="69">
        <v>3</v>
      </c>
      <c r="E9" s="64" t="s">
        <v>92</v>
      </c>
    </row>
    <row r="10" spans="2:5" ht="14.45" x14ac:dyDescent="0.35">
      <c r="C10" t="s">
        <v>57</v>
      </c>
      <c r="D10" s="69">
        <v>2</v>
      </c>
      <c r="E10" s="64" t="s">
        <v>94</v>
      </c>
    </row>
    <row r="11" spans="2:5" ht="14.45" x14ac:dyDescent="0.35">
      <c r="C11" t="s">
        <v>58</v>
      </c>
      <c r="D11" s="69">
        <v>4</v>
      </c>
      <c r="E11" s="64" t="s">
        <v>93</v>
      </c>
    </row>
    <row r="12" spans="2:5" ht="14.45" x14ac:dyDescent="0.35">
      <c r="C12" t="s">
        <v>60</v>
      </c>
      <c r="D12">
        <f>SUM(D8:D11)</f>
        <v>13</v>
      </c>
      <c r="E12" s="64"/>
    </row>
    <row r="13" spans="2:5" ht="14.45" x14ac:dyDescent="0.35">
      <c r="E13" s="64"/>
    </row>
    <row r="14" spans="2:5" ht="14.45" x14ac:dyDescent="0.35">
      <c r="E14" s="64"/>
    </row>
    <row r="15" spans="2:5" ht="14.45" x14ac:dyDescent="0.35">
      <c r="B15" s="56" t="s">
        <v>61</v>
      </c>
      <c r="D15" t="s">
        <v>68</v>
      </c>
      <c r="E15" s="64"/>
    </row>
    <row r="16" spans="2:5" ht="14.45" x14ac:dyDescent="0.35">
      <c r="B16" s="57" t="s">
        <v>0</v>
      </c>
      <c r="C16" t="s">
        <v>62</v>
      </c>
      <c r="D16" s="70"/>
      <c r="E16" s="64"/>
    </row>
    <row r="17" spans="2:6" ht="14.45" x14ac:dyDescent="0.35">
      <c r="C17" t="s">
        <v>63</v>
      </c>
      <c r="D17" s="70">
        <v>16.170000000000002</v>
      </c>
      <c r="E17" s="64"/>
    </row>
    <row r="18" spans="2:6" ht="14.45" x14ac:dyDescent="0.35">
      <c r="C18" t="s">
        <v>64</v>
      </c>
      <c r="D18" s="70">
        <v>50.603000000000009</v>
      </c>
      <c r="E18" s="64"/>
    </row>
    <row r="19" spans="2:6" ht="14.45" x14ac:dyDescent="0.35">
      <c r="C19" t="s">
        <v>65</v>
      </c>
      <c r="D19" s="70">
        <v>33.200000000000003</v>
      </c>
      <c r="E19" s="64"/>
    </row>
    <row r="20" spans="2:6" ht="14.45" x14ac:dyDescent="0.35">
      <c r="C20" t="s">
        <v>66</v>
      </c>
      <c r="D20" s="70"/>
      <c r="E20" s="64"/>
    </row>
    <row r="21" spans="2:6" ht="14.45" x14ac:dyDescent="0.35">
      <c r="C21" t="s">
        <v>67</v>
      </c>
      <c r="D21" s="70"/>
      <c r="E21" s="64"/>
    </row>
    <row r="22" spans="2:6" ht="14.45" x14ac:dyDescent="0.35">
      <c r="C22" t="s">
        <v>60</v>
      </c>
      <c r="D22" s="70">
        <f>SUM(D16:D21)</f>
        <v>99.973000000000013</v>
      </c>
      <c r="E22" s="64"/>
    </row>
    <row r="23" spans="2:6" ht="39.6" x14ac:dyDescent="0.35">
      <c r="C23" t="s">
        <v>69</v>
      </c>
      <c r="D23" s="70">
        <f>D19+D20</f>
        <v>33.200000000000003</v>
      </c>
      <c r="E23" s="68" t="s">
        <v>106</v>
      </c>
      <c r="F23" s="66" t="s">
        <v>105</v>
      </c>
    </row>
    <row r="24" spans="2:6" ht="14.45" x14ac:dyDescent="0.35">
      <c r="E24" s="64"/>
    </row>
    <row r="25" spans="2:6" ht="14.45" x14ac:dyDescent="0.35">
      <c r="E25" s="64"/>
    </row>
    <row r="26" spans="2:6" ht="14.45" x14ac:dyDescent="0.35">
      <c r="B26" s="56" t="s">
        <v>70</v>
      </c>
      <c r="D26" t="s">
        <v>68</v>
      </c>
      <c r="E26" s="64"/>
    </row>
    <row r="27" spans="2:6" ht="72.599999999999994" x14ac:dyDescent="0.35">
      <c r="B27" s="57" t="s">
        <v>1</v>
      </c>
      <c r="C27" s="59" t="s">
        <v>71</v>
      </c>
      <c r="E27" s="66" t="s">
        <v>96</v>
      </c>
    </row>
    <row r="28" spans="2:6" ht="14.45" x14ac:dyDescent="0.35">
      <c r="E28" s="64"/>
    </row>
    <row r="29" spans="2:6" ht="14.45" x14ac:dyDescent="0.35">
      <c r="E29" s="64"/>
    </row>
    <row r="30" spans="2:6" ht="14.45" x14ac:dyDescent="0.35">
      <c r="B30" s="56" t="s">
        <v>72</v>
      </c>
      <c r="E30" s="64"/>
    </row>
    <row r="31" spans="2:6" ht="78.599999999999994" x14ac:dyDescent="0.35">
      <c r="B31" s="57" t="s">
        <v>18</v>
      </c>
      <c r="C31" s="47" t="s">
        <v>73</v>
      </c>
      <c r="E31" s="66" t="s">
        <v>97</v>
      </c>
    </row>
    <row r="32" spans="2:6" x14ac:dyDescent="0.25">
      <c r="E32" s="64"/>
    </row>
    <row r="33" spans="2:10" x14ac:dyDescent="0.25">
      <c r="E33" s="64"/>
    </row>
    <row r="34" spans="2:10" x14ac:dyDescent="0.25">
      <c r="B34" s="56" t="s">
        <v>74</v>
      </c>
      <c r="E34" s="64"/>
      <c r="G34" t="s">
        <v>107</v>
      </c>
      <c r="H34" t="s">
        <v>108</v>
      </c>
      <c r="I34" t="s">
        <v>109</v>
      </c>
    </row>
    <row r="35" spans="2:10" ht="45" x14ac:dyDescent="0.25">
      <c r="B35" s="57" t="s">
        <v>20</v>
      </c>
      <c r="C35" s="60" t="s">
        <v>75</v>
      </c>
      <c r="D35" s="71">
        <f>SUM(G35:I35)/100000</f>
        <v>2.32E-3</v>
      </c>
      <c r="E35" s="66" t="s">
        <v>98</v>
      </c>
      <c r="G35" s="69">
        <v>38</v>
      </c>
      <c r="H35" s="69">
        <v>80</v>
      </c>
      <c r="I35" s="69">
        <v>114</v>
      </c>
      <c r="J35" t="s">
        <v>110</v>
      </c>
    </row>
    <row r="36" spans="2:10" x14ac:dyDescent="0.25">
      <c r="E36" s="64"/>
    </row>
    <row r="37" spans="2:10" x14ac:dyDescent="0.25">
      <c r="E37" s="64"/>
    </row>
    <row r="38" spans="2:10" x14ac:dyDescent="0.25">
      <c r="B38" s="56" t="s">
        <v>76</v>
      </c>
      <c r="E38" s="64"/>
    </row>
    <row r="39" spans="2:10" ht="51.75" x14ac:dyDescent="0.25">
      <c r="B39" s="57" t="s">
        <v>22</v>
      </c>
      <c r="C39" s="61" t="s">
        <v>77</v>
      </c>
      <c r="E39" s="66" t="s">
        <v>99</v>
      </c>
    </row>
    <row r="40" spans="2:10" x14ac:dyDescent="0.25">
      <c r="E40" s="64"/>
    </row>
    <row r="41" spans="2:10" x14ac:dyDescent="0.25">
      <c r="E41" s="64"/>
    </row>
    <row r="42" spans="2:10" x14ac:dyDescent="0.25">
      <c r="B42" s="56" t="s">
        <v>78</v>
      </c>
      <c r="E42" s="64"/>
    </row>
    <row r="43" spans="2:10" ht="64.5" x14ac:dyDescent="0.25">
      <c r="B43" s="57" t="s">
        <v>25</v>
      </c>
      <c r="C43" s="62" t="s">
        <v>81</v>
      </c>
      <c r="E43" s="66" t="s">
        <v>100</v>
      </c>
    </row>
    <row r="44" spans="2:10" x14ac:dyDescent="0.25">
      <c r="E44" s="64"/>
    </row>
    <row r="45" spans="2:10" x14ac:dyDescent="0.25">
      <c r="E45" s="64"/>
    </row>
    <row r="46" spans="2:10" x14ac:dyDescent="0.25">
      <c r="B46" s="56" t="s">
        <v>80</v>
      </c>
      <c r="E46" s="64"/>
    </row>
    <row r="47" spans="2:10" ht="51.75" x14ac:dyDescent="0.25">
      <c r="B47" s="57" t="s">
        <v>27</v>
      </c>
      <c r="C47" s="60" t="s">
        <v>79</v>
      </c>
      <c r="E47" s="66" t="s">
        <v>101</v>
      </c>
    </row>
    <row r="48" spans="2:10" x14ac:dyDescent="0.25">
      <c r="E48" s="64"/>
    </row>
    <row r="49" spans="2:6" x14ac:dyDescent="0.25">
      <c r="E49" s="64"/>
    </row>
    <row r="50" spans="2:6" x14ac:dyDescent="0.25">
      <c r="B50" s="56" t="s">
        <v>82</v>
      </c>
      <c r="E50" s="64"/>
    </row>
    <row r="51" spans="2:6" ht="60" x14ac:dyDescent="0.25">
      <c r="B51" s="57" t="s">
        <v>29</v>
      </c>
      <c r="C51" s="62" t="s">
        <v>83</v>
      </c>
      <c r="E51" s="64" t="s">
        <v>5</v>
      </c>
      <c r="F51" s="64" t="s">
        <v>102</v>
      </c>
    </row>
    <row r="52" spans="2:6" x14ac:dyDescent="0.25">
      <c r="E52" s="64"/>
    </row>
    <row r="53" spans="2:6" x14ac:dyDescent="0.25">
      <c r="E53" s="64"/>
    </row>
    <row r="54" spans="2:6" x14ac:dyDescent="0.25">
      <c r="B54" s="56" t="s">
        <v>84</v>
      </c>
      <c r="E54" s="64"/>
    </row>
    <row r="55" spans="2:6" ht="45" x14ac:dyDescent="0.25">
      <c r="B55" s="57" t="s">
        <v>30</v>
      </c>
      <c r="C55" s="60" t="s">
        <v>85</v>
      </c>
      <c r="D55">
        <v>0.5</v>
      </c>
      <c r="E55" s="65" t="s">
        <v>86</v>
      </c>
      <c r="F55" s="64" t="s">
        <v>102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5"/>
  <sheetViews>
    <sheetView workbookViewId="0">
      <selection activeCell="C3" sqref="C3"/>
    </sheetView>
  </sheetViews>
  <sheetFormatPr defaultRowHeight="15" x14ac:dyDescent="0.25"/>
  <cols>
    <col min="2" max="2" width="72.140625" customWidth="1"/>
    <col min="3" max="3" width="33.85546875" bestFit="1" customWidth="1"/>
    <col min="5" max="5" width="30.7109375" bestFit="1" customWidth="1"/>
    <col min="6" max="6" width="27.28515625" customWidth="1"/>
  </cols>
  <sheetData>
    <row r="1" spans="2:5" ht="18.600000000000001" x14ac:dyDescent="0.45">
      <c r="B1" s="67" t="s">
        <v>87</v>
      </c>
    </row>
    <row r="2" spans="2:5" ht="14.45" x14ac:dyDescent="0.35">
      <c r="B2" t="s">
        <v>88</v>
      </c>
      <c r="C2" s="63" t="s">
        <v>89</v>
      </c>
    </row>
    <row r="3" spans="2:5" ht="14.45" x14ac:dyDescent="0.35">
      <c r="B3" t="s">
        <v>90</v>
      </c>
      <c r="C3" t="s">
        <v>114</v>
      </c>
      <c r="E3" s="64"/>
    </row>
    <row r="4" spans="2:5" ht="14.45" x14ac:dyDescent="0.35">
      <c r="E4" s="64"/>
    </row>
    <row r="5" spans="2:5" ht="14.45" x14ac:dyDescent="0.35">
      <c r="E5" s="64"/>
    </row>
    <row r="6" spans="2:5" ht="14.45" x14ac:dyDescent="0.35">
      <c r="B6" s="56" t="s">
        <v>54</v>
      </c>
      <c r="E6" s="64"/>
    </row>
    <row r="7" spans="2:5" x14ac:dyDescent="0.25">
      <c r="B7" s="55" t="s">
        <v>14</v>
      </c>
      <c r="D7" t="s">
        <v>59</v>
      </c>
      <c r="E7" s="64"/>
    </row>
    <row r="8" spans="2:5" x14ac:dyDescent="0.25">
      <c r="C8" t="s">
        <v>56</v>
      </c>
      <c r="D8" s="69">
        <v>0</v>
      </c>
      <c r="E8" s="64" t="s">
        <v>93</v>
      </c>
    </row>
    <row r="9" spans="2:5" x14ac:dyDescent="0.25">
      <c r="C9" t="s">
        <v>55</v>
      </c>
      <c r="D9" s="69">
        <v>0</v>
      </c>
      <c r="E9" s="64" t="s">
        <v>92</v>
      </c>
    </row>
    <row r="10" spans="2:5" x14ac:dyDescent="0.25">
      <c r="C10" t="s">
        <v>57</v>
      </c>
      <c r="D10" s="69">
        <v>2</v>
      </c>
      <c r="E10" s="64" t="s">
        <v>94</v>
      </c>
    </row>
    <row r="11" spans="2:5" x14ac:dyDescent="0.25">
      <c r="C11" t="s">
        <v>58</v>
      </c>
      <c r="D11" s="69">
        <v>3</v>
      </c>
      <c r="E11" s="64" t="s">
        <v>93</v>
      </c>
    </row>
    <row r="12" spans="2:5" x14ac:dyDescent="0.25">
      <c r="C12" t="s">
        <v>60</v>
      </c>
      <c r="D12">
        <f>SUM(D8:D11)</f>
        <v>5</v>
      </c>
      <c r="E12" s="64"/>
    </row>
    <row r="13" spans="2:5" x14ac:dyDescent="0.25">
      <c r="E13" s="64"/>
    </row>
    <row r="14" spans="2:5" x14ac:dyDescent="0.25">
      <c r="E14" s="64"/>
    </row>
    <row r="15" spans="2:5" x14ac:dyDescent="0.25">
      <c r="B15" s="56" t="s">
        <v>61</v>
      </c>
      <c r="D15" t="s">
        <v>68</v>
      </c>
      <c r="E15" s="64"/>
    </row>
    <row r="16" spans="2:5" x14ac:dyDescent="0.25">
      <c r="B16" s="57" t="s">
        <v>0</v>
      </c>
      <c r="C16" t="s">
        <v>62</v>
      </c>
      <c r="D16" s="70"/>
      <c r="E16" s="64"/>
    </row>
    <row r="17" spans="2:6" x14ac:dyDescent="0.25">
      <c r="C17" t="s">
        <v>63</v>
      </c>
      <c r="D17" s="70"/>
      <c r="E17" s="64"/>
    </row>
    <row r="18" spans="2:6" x14ac:dyDescent="0.25">
      <c r="C18" t="s">
        <v>64</v>
      </c>
      <c r="D18" s="70"/>
      <c r="E18" s="64"/>
    </row>
    <row r="19" spans="2:6" x14ac:dyDescent="0.25">
      <c r="C19" t="s">
        <v>65</v>
      </c>
      <c r="D19" s="70"/>
      <c r="E19" s="64"/>
    </row>
    <row r="20" spans="2:6" x14ac:dyDescent="0.25">
      <c r="C20" t="s">
        <v>66</v>
      </c>
      <c r="D20" s="70"/>
      <c r="E20" s="64"/>
    </row>
    <row r="21" spans="2:6" x14ac:dyDescent="0.25">
      <c r="C21" t="s">
        <v>67</v>
      </c>
      <c r="D21" s="70"/>
      <c r="E21" s="64"/>
    </row>
    <row r="22" spans="2:6" x14ac:dyDescent="0.25">
      <c r="C22" t="s">
        <v>60</v>
      </c>
      <c r="D22" s="70">
        <f>SUM(D16:D21)</f>
        <v>0</v>
      </c>
      <c r="E22" s="64"/>
    </row>
    <row r="23" spans="2:6" ht="39" x14ac:dyDescent="0.25">
      <c r="C23" t="s">
        <v>69</v>
      </c>
      <c r="D23" s="70">
        <f>D19+D20</f>
        <v>0</v>
      </c>
      <c r="E23" s="68" t="s">
        <v>106</v>
      </c>
      <c r="F23" s="66" t="s">
        <v>105</v>
      </c>
    </row>
    <row r="24" spans="2:6" x14ac:dyDescent="0.25">
      <c r="E24" s="64"/>
    </row>
    <row r="25" spans="2:6" x14ac:dyDescent="0.25">
      <c r="E25" s="64"/>
    </row>
    <row r="26" spans="2:6" x14ac:dyDescent="0.25">
      <c r="B26" s="56" t="s">
        <v>70</v>
      </c>
      <c r="D26" t="s">
        <v>68</v>
      </c>
      <c r="E26" s="64"/>
    </row>
    <row r="27" spans="2:6" ht="75" x14ac:dyDescent="0.25">
      <c r="B27" s="57" t="s">
        <v>1</v>
      </c>
      <c r="C27" s="59" t="s">
        <v>71</v>
      </c>
      <c r="E27" s="66" t="s">
        <v>96</v>
      </c>
    </row>
    <row r="28" spans="2:6" x14ac:dyDescent="0.25">
      <c r="E28" s="64"/>
    </row>
    <row r="29" spans="2:6" x14ac:dyDescent="0.25">
      <c r="E29" s="64"/>
    </row>
    <row r="30" spans="2:6" x14ac:dyDescent="0.25">
      <c r="B30" s="56" t="s">
        <v>72</v>
      </c>
      <c r="E30" s="64"/>
    </row>
    <row r="31" spans="2:6" ht="77.25" x14ac:dyDescent="0.25">
      <c r="B31" s="57" t="s">
        <v>18</v>
      </c>
      <c r="C31" s="47" t="s">
        <v>73</v>
      </c>
      <c r="E31" s="66" t="s">
        <v>97</v>
      </c>
    </row>
    <row r="32" spans="2:6" x14ac:dyDescent="0.25">
      <c r="E32" s="64"/>
    </row>
    <row r="33" spans="2:10" x14ac:dyDescent="0.25">
      <c r="E33" s="64"/>
    </row>
    <row r="34" spans="2:10" x14ac:dyDescent="0.25">
      <c r="B34" s="56" t="s">
        <v>74</v>
      </c>
      <c r="E34" s="64"/>
      <c r="G34" t="s">
        <v>107</v>
      </c>
      <c r="H34" t="s">
        <v>108</v>
      </c>
      <c r="I34" t="s">
        <v>109</v>
      </c>
    </row>
    <row r="35" spans="2:10" ht="45" x14ac:dyDescent="0.25">
      <c r="B35" s="57" t="s">
        <v>20</v>
      </c>
      <c r="C35" s="60" t="s">
        <v>75</v>
      </c>
      <c r="D35" s="71">
        <f>SUM(G35:I35)/100000</f>
        <v>3.8400000000000001E-3</v>
      </c>
      <c r="E35" s="66" t="s">
        <v>98</v>
      </c>
      <c r="G35" s="69">
        <v>62</v>
      </c>
      <c r="H35" s="69">
        <v>122</v>
      </c>
      <c r="I35" s="69">
        <v>200</v>
      </c>
      <c r="J35" t="s">
        <v>111</v>
      </c>
    </row>
    <row r="36" spans="2:10" x14ac:dyDescent="0.25">
      <c r="E36" s="64"/>
    </row>
    <row r="37" spans="2:10" x14ac:dyDescent="0.25">
      <c r="E37" s="64"/>
    </row>
    <row r="38" spans="2:10" x14ac:dyDescent="0.25">
      <c r="B38" s="56" t="s">
        <v>76</v>
      </c>
      <c r="E38" s="64"/>
    </row>
    <row r="39" spans="2:10" ht="51.75" x14ac:dyDescent="0.25">
      <c r="B39" s="57" t="s">
        <v>22</v>
      </c>
      <c r="C39" s="61" t="s">
        <v>77</v>
      </c>
      <c r="E39" s="66" t="s">
        <v>99</v>
      </c>
    </row>
    <row r="40" spans="2:10" x14ac:dyDescent="0.25">
      <c r="E40" s="64"/>
    </row>
    <row r="41" spans="2:10" x14ac:dyDescent="0.25">
      <c r="E41" s="64"/>
    </row>
    <row r="42" spans="2:10" x14ac:dyDescent="0.25">
      <c r="B42" s="56" t="s">
        <v>78</v>
      </c>
      <c r="E42" s="64"/>
    </row>
    <row r="43" spans="2:10" ht="64.5" x14ac:dyDescent="0.25">
      <c r="B43" s="57" t="s">
        <v>25</v>
      </c>
      <c r="C43" s="62" t="s">
        <v>81</v>
      </c>
      <c r="E43" s="66" t="s">
        <v>100</v>
      </c>
    </row>
    <row r="44" spans="2:10" x14ac:dyDescent="0.25">
      <c r="E44" s="64"/>
    </row>
    <row r="45" spans="2:10" x14ac:dyDescent="0.25">
      <c r="E45" s="64"/>
    </row>
    <row r="46" spans="2:10" x14ac:dyDescent="0.25">
      <c r="B46" s="56" t="s">
        <v>80</v>
      </c>
      <c r="E46" s="64"/>
    </row>
    <row r="47" spans="2:10" ht="51.75" x14ac:dyDescent="0.25">
      <c r="B47" s="57" t="s">
        <v>27</v>
      </c>
      <c r="C47" s="60" t="s">
        <v>79</v>
      </c>
      <c r="E47" s="66" t="s">
        <v>101</v>
      </c>
    </row>
    <row r="48" spans="2:10" x14ac:dyDescent="0.25">
      <c r="E48" s="64"/>
    </row>
    <row r="49" spans="2:6" x14ac:dyDescent="0.25">
      <c r="E49" s="64"/>
    </row>
    <row r="50" spans="2:6" x14ac:dyDescent="0.25">
      <c r="B50" s="56" t="s">
        <v>82</v>
      </c>
      <c r="E50" s="64"/>
    </row>
    <row r="51" spans="2:6" ht="60" x14ac:dyDescent="0.25">
      <c r="B51" s="57" t="s">
        <v>29</v>
      </c>
      <c r="C51" s="62" t="s">
        <v>83</v>
      </c>
      <c r="E51" s="64" t="s">
        <v>5</v>
      </c>
      <c r="F51" s="64" t="s">
        <v>102</v>
      </c>
    </row>
    <row r="52" spans="2:6" x14ac:dyDescent="0.25">
      <c r="E52" s="64"/>
    </row>
    <row r="53" spans="2:6" x14ac:dyDescent="0.25">
      <c r="E53" s="64"/>
    </row>
    <row r="54" spans="2:6" x14ac:dyDescent="0.25">
      <c r="B54" s="56" t="s">
        <v>84</v>
      </c>
      <c r="E54" s="64"/>
    </row>
    <row r="55" spans="2:6" ht="45" x14ac:dyDescent="0.25">
      <c r="B55" s="57" t="s">
        <v>30</v>
      </c>
      <c r="C55" s="60" t="s">
        <v>85</v>
      </c>
      <c r="E55" s="65" t="s">
        <v>86</v>
      </c>
      <c r="F55" s="64" t="s">
        <v>102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5"/>
  <sheetViews>
    <sheetView topLeftCell="C28" workbookViewId="0">
      <selection activeCell="H36" sqref="H36"/>
    </sheetView>
  </sheetViews>
  <sheetFormatPr defaultRowHeight="15" x14ac:dyDescent="0.25"/>
  <cols>
    <col min="2" max="2" width="72.140625" customWidth="1"/>
    <col min="3" max="3" width="33.85546875" bestFit="1" customWidth="1"/>
    <col min="5" max="5" width="30.7109375" bestFit="1" customWidth="1"/>
    <col min="6" max="6" width="27.28515625" customWidth="1"/>
  </cols>
  <sheetData>
    <row r="1" spans="2:6" ht="18.600000000000001" x14ac:dyDescent="0.45">
      <c r="B1" s="67" t="s">
        <v>87</v>
      </c>
    </row>
    <row r="2" spans="2:6" ht="14.45" x14ac:dyDescent="0.35">
      <c r="B2" t="s">
        <v>88</v>
      </c>
      <c r="C2" s="63" t="s">
        <v>89</v>
      </c>
    </row>
    <row r="3" spans="2:6" ht="14.45" x14ac:dyDescent="0.35">
      <c r="B3" t="s">
        <v>90</v>
      </c>
      <c r="C3" t="s">
        <v>113</v>
      </c>
      <c r="E3" s="64"/>
    </row>
    <row r="4" spans="2:6" ht="14.45" x14ac:dyDescent="0.35">
      <c r="E4" s="64"/>
    </row>
    <row r="5" spans="2:6" ht="14.45" x14ac:dyDescent="0.35">
      <c r="E5" s="64"/>
    </row>
    <row r="6" spans="2:6" ht="14.45" x14ac:dyDescent="0.35">
      <c r="B6" s="56" t="s">
        <v>54</v>
      </c>
      <c r="E6" s="64"/>
    </row>
    <row r="7" spans="2:6" ht="14.45" x14ac:dyDescent="0.35">
      <c r="B7" s="55" t="s">
        <v>14</v>
      </c>
      <c r="D7" t="s">
        <v>59</v>
      </c>
      <c r="E7" s="64"/>
    </row>
    <row r="8" spans="2:6" ht="14.45" x14ac:dyDescent="0.35">
      <c r="C8" t="s">
        <v>56</v>
      </c>
      <c r="D8" s="69">
        <v>2</v>
      </c>
      <c r="E8" s="64" t="s">
        <v>93</v>
      </c>
    </row>
    <row r="9" spans="2:6" ht="14.45" x14ac:dyDescent="0.35">
      <c r="C9" t="s">
        <v>55</v>
      </c>
      <c r="D9" s="69">
        <v>0</v>
      </c>
      <c r="E9" s="64" t="s">
        <v>92</v>
      </c>
    </row>
    <row r="10" spans="2:6" ht="14.45" x14ac:dyDescent="0.35">
      <c r="C10" t="s">
        <v>57</v>
      </c>
      <c r="D10" s="69">
        <v>0</v>
      </c>
      <c r="E10" s="64" t="s">
        <v>94</v>
      </c>
    </row>
    <row r="11" spans="2:6" ht="14.45" x14ac:dyDescent="0.35">
      <c r="C11" t="s">
        <v>58</v>
      </c>
      <c r="D11" s="69">
        <v>3</v>
      </c>
      <c r="E11" s="64" t="s">
        <v>93</v>
      </c>
      <c r="F11" s="72" t="s">
        <v>112</v>
      </c>
    </row>
    <row r="12" spans="2:6" ht="14.45" x14ac:dyDescent="0.35">
      <c r="C12" t="s">
        <v>60</v>
      </c>
      <c r="D12">
        <f>SUM(D8:D11)</f>
        <v>5</v>
      </c>
      <c r="E12" s="64"/>
    </row>
    <row r="13" spans="2:6" ht="14.45" x14ac:dyDescent="0.35">
      <c r="E13" s="64"/>
    </row>
    <row r="14" spans="2:6" ht="14.45" x14ac:dyDescent="0.35">
      <c r="E14" s="64"/>
    </row>
    <row r="15" spans="2:6" ht="14.45" x14ac:dyDescent="0.35">
      <c r="B15" s="56" t="s">
        <v>61</v>
      </c>
      <c r="D15" t="s">
        <v>68</v>
      </c>
      <c r="E15" s="64"/>
    </row>
    <row r="16" spans="2:6" ht="14.45" x14ac:dyDescent="0.35">
      <c r="B16" s="57" t="s">
        <v>0</v>
      </c>
      <c r="C16" t="s">
        <v>62</v>
      </c>
      <c r="D16" s="70"/>
      <c r="E16" s="64"/>
    </row>
    <row r="17" spans="2:6" ht="14.45" x14ac:dyDescent="0.35">
      <c r="C17" t="s">
        <v>63</v>
      </c>
      <c r="D17" s="70"/>
      <c r="E17" s="64"/>
    </row>
    <row r="18" spans="2:6" ht="14.45" x14ac:dyDescent="0.35">
      <c r="C18" t="s">
        <v>64</v>
      </c>
      <c r="D18" s="70"/>
      <c r="E18" s="64"/>
    </row>
    <row r="19" spans="2:6" ht="14.45" x14ac:dyDescent="0.35">
      <c r="C19" t="s">
        <v>65</v>
      </c>
      <c r="D19" s="70"/>
      <c r="E19" s="64"/>
    </row>
    <row r="20" spans="2:6" ht="14.45" x14ac:dyDescent="0.35">
      <c r="C20" t="s">
        <v>66</v>
      </c>
      <c r="D20" s="70"/>
      <c r="E20" s="64"/>
    </row>
    <row r="21" spans="2:6" ht="14.45" x14ac:dyDescent="0.35">
      <c r="C21" t="s">
        <v>67</v>
      </c>
      <c r="D21" s="70"/>
      <c r="E21" s="64"/>
    </row>
    <row r="22" spans="2:6" ht="14.45" x14ac:dyDescent="0.35">
      <c r="C22" t="s">
        <v>60</v>
      </c>
      <c r="D22" s="70">
        <f>SUM(D16:D21)</f>
        <v>0</v>
      </c>
      <c r="E22" s="64"/>
    </row>
    <row r="23" spans="2:6" ht="39.6" x14ac:dyDescent="0.35">
      <c r="C23" t="s">
        <v>69</v>
      </c>
      <c r="D23" s="70">
        <f>D19+D20</f>
        <v>0</v>
      </c>
      <c r="E23" s="68" t="s">
        <v>106</v>
      </c>
      <c r="F23" s="66" t="s">
        <v>105</v>
      </c>
    </row>
    <row r="24" spans="2:6" ht="14.45" x14ac:dyDescent="0.35">
      <c r="E24" s="64"/>
    </row>
    <row r="25" spans="2:6" ht="14.45" x14ac:dyDescent="0.35">
      <c r="E25" s="64"/>
    </row>
    <row r="26" spans="2:6" ht="14.45" x14ac:dyDescent="0.35">
      <c r="B26" s="56" t="s">
        <v>70</v>
      </c>
      <c r="D26" t="s">
        <v>68</v>
      </c>
      <c r="E26" s="64"/>
    </row>
    <row r="27" spans="2:6" ht="72.599999999999994" x14ac:dyDescent="0.35">
      <c r="B27" s="57" t="s">
        <v>1</v>
      </c>
      <c r="C27" s="59" t="s">
        <v>71</v>
      </c>
      <c r="E27" s="66" t="s">
        <v>96</v>
      </c>
    </row>
    <row r="28" spans="2:6" ht="14.45" x14ac:dyDescent="0.35">
      <c r="E28" s="64"/>
    </row>
    <row r="29" spans="2:6" ht="14.45" x14ac:dyDescent="0.35">
      <c r="E29" s="64"/>
    </row>
    <row r="30" spans="2:6" ht="14.45" x14ac:dyDescent="0.35">
      <c r="B30" s="56" t="s">
        <v>72</v>
      </c>
      <c r="E30" s="64"/>
    </row>
    <row r="31" spans="2:6" ht="78.599999999999994" x14ac:dyDescent="0.35">
      <c r="B31" s="57" t="s">
        <v>18</v>
      </c>
      <c r="C31" s="47" t="s">
        <v>73</v>
      </c>
      <c r="E31" s="66" t="s">
        <v>97</v>
      </c>
    </row>
    <row r="32" spans="2:6" x14ac:dyDescent="0.25">
      <c r="E32" s="64"/>
    </row>
    <row r="33" spans="2:10" x14ac:dyDescent="0.25">
      <c r="E33" s="64"/>
    </row>
    <row r="34" spans="2:10" x14ac:dyDescent="0.25">
      <c r="B34" s="56" t="s">
        <v>74</v>
      </c>
      <c r="E34" s="64"/>
      <c r="G34" t="s">
        <v>107</v>
      </c>
      <c r="H34" t="s">
        <v>108</v>
      </c>
      <c r="I34" t="s">
        <v>109</v>
      </c>
    </row>
    <row r="35" spans="2:10" ht="45" x14ac:dyDescent="0.25">
      <c r="B35" s="57" t="s">
        <v>20</v>
      </c>
      <c r="C35" s="60" t="s">
        <v>75</v>
      </c>
      <c r="D35" s="71">
        <f>SUM(G35:I35)/100000</f>
        <v>0</v>
      </c>
      <c r="E35" s="66" t="s">
        <v>98</v>
      </c>
      <c r="G35" s="69"/>
      <c r="H35" s="69"/>
      <c r="I35" s="69"/>
      <c r="J35" t="s">
        <v>115</v>
      </c>
    </row>
    <row r="36" spans="2:10" x14ac:dyDescent="0.25">
      <c r="E36" s="64"/>
    </row>
    <row r="37" spans="2:10" x14ac:dyDescent="0.25">
      <c r="E37" s="64"/>
    </row>
    <row r="38" spans="2:10" x14ac:dyDescent="0.25">
      <c r="B38" s="56" t="s">
        <v>76</v>
      </c>
      <c r="E38" s="64"/>
    </row>
    <row r="39" spans="2:10" ht="51.75" x14ac:dyDescent="0.25">
      <c r="B39" s="57" t="s">
        <v>22</v>
      </c>
      <c r="C39" s="61" t="s">
        <v>77</v>
      </c>
      <c r="E39" s="66" t="s">
        <v>99</v>
      </c>
    </row>
    <row r="40" spans="2:10" x14ac:dyDescent="0.25">
      <c r="E40" s="64"/>
    </row>
    <row r="41" spans="2:10" x14ac:dyDescent="0.25">
      <c r="E41" s="64"/>
    </row>
    <row r="42" spans="2:10" x14ac:dyDescent="0.25">
      <c r="B42" s="56" t="s">
        <v>78</v>
      </c>
      <c r="E42" s="64"/>
    </row>
    <row r="43" spans="2:10" ht="64.5" x14ac:dyDescent="0.25">
      <c r="B43" s="57" t="s">
        <v>25</v>
      </c>
      <c r="C43" s="62" t="s">
        <v>81</v>
      </c>
      <c r="E43" s="66" t="s">
        <v>100</v>
      </c>
    </row>
    <row r="44" spans="2:10" x14ac:dyDescent="0.25">
      <c r="E44" s="64"/>
    </row>
    <row r="45" spans="2:10" x14ac:dyDescent="0.25">
      <c r="E45" s="64"/>
    </row>
    <row r="46" spans="2:10" x14ac:dyDescent="0.25">
      <c r="B46" s="56" t="s">
        <v>80</v>
      </c>
      <c r="E46" s="64"/>
    </row>
    <row r="47" spans="2:10" ht="51.75" x14ac:dyDescent="0.25">
      <c r="B47" s="57" t="s">
        <v>27</v>
      </c>
      <c r="C47" s="60" t="s">
        <v>79</v>
      </c>
      <c r="E47" s="66" t="s">
        <v>101</v>
      </c>
    </row>
    <row r="48" spans="2:10" x14ac:dyDescent="0.25">
      <c r="E48" s="64"/>
    </row>
    <row r="49" spans="2:6" x14ac:dyDescent="0.25">
      <c r="E49" s="64"/>
    </row>
    <row r="50" spans="2:6" x14ac:dyDescent="0.25">
      <c r="B50" s="56" t="s">
        <v>82</v>
      </c>
      <c r="E50" s="64"/>
    </row>
    <row r="51" spans="2:6" ht="60" x14ac:dyDescent="0.25">
      <c r="B51" s="57" t="s">
        <v>29</v>
      </c>
      <c r="C51" s="62" t="s">
        <v>83</v>
      </c>
      <c r="E51" s="64" t="s">
        <v>5</v>
      </c>
      <c r="F51" s="64" t="s">
        <v>102</v>
      </c>
    </row>
    <row r="52" spans="2:6" x14ac:dyDescent="0.25">
      <c r="E52" s="64"/>
    </row>
    <row r="53" spans="2:6" x14ac:dyDescent="0.25">
      <c r="E53" s="64"/>
    </row>
    <row r="54" spans="2:6" x14ac:dyDescent="0.25">
      <c r="B54" s="56" t="s">
        <v>84</v>
      </c>
      <c r="E54" s="64"/>
    </row>
    <row r="55" spans="2:6" ht="45" x14ac:dyDescent="0.25">
      <c r="B55" s="57" t="s">
        <v>30</v>
      </c>
      <c r="C55" s="60" t="s">
        <v>85</v>
      </c>
      <c r="E55" s="65" t="s">
        <v>86</v>
      </c>
      <c r="F55" s="64" t="s">
        <v>102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5"/>
  <sheetViews>
    <sheetView topLeftCell="C28" workbookViewId="0">
      <selection activeCell="E31" sqref="E31"/>
    </sheetView>
  </sheetViews>
  <sheetFormatPr defaultRowHeight="15" x14ac:dyDescent="0.25"/>
  <cols>
    <col min="2" max="2" width="72.140625" customWidth="1"/>
    <col min="3" max="3" width="33.85546875" bestFit="1" customWidth="1"/>
    <col min="5" max="5" width="30.7109375" bestFit="1" customWidth="1"/>
    <col min="6" max="6" width="27.28515625" customWidth="1"/>
  </cols>
  <sheetData>
    <row r="1" spans="2:6" ht="18.600000000000001" x14ac:dyDescent="0.45">
      <c r="B1" s="67" t="s">
        <v>87</v>
      </c>
    </row>
    <row r="2" spans="2:6" ht="14.45" x14ac:dyDescent="0.35">
      <c r="B2" t="s">
        <v>88</v>
      </c>
      <c r="C2" s="63" t="s">
        <v>89</v>
      </c>
    </row>
    <row r="3" spans="2:6" ht="14.45" x14ac:dyDescent="0.35">
      <c r="B3" t="s">
        <v>90</v>
      </c>
      <c r="C3" t="s">
        <v>113</v>
      </c>
      <c r="E3" s="64"/>
    </row>
    <row r="4" spans="2:6" ht="14.45" x14ac:dyDescent="0.35">
      <c r="E4" s="64"/>
    </row>
    <row r="5" spans="2:6" ht="14.45" x14ac:dyDescent="0.35">
      <c r="E5" s="64"/>
    </row>
    <row r="6" spans="2:6" ht="14.45" x14ac:dyDescent="0.35">
      <c r="B6" s="56" t="s">
        <v>54</v>
      </c>
      <c r="E6" s="64"/>
    </row>
    <row r="7" spans="2:6" ht="14.45" x14ac:dyDescent="0.35">
      <c r="B7" s="55" t="s">
        <v>14</v>
      </c>
      <c r="D7" t="s">
        <v>59</v>
      </c>
      <c r="E7" s="64"/>
    </row>
    <row r="8" spans="2:6" ht="14.45" x14ac:dyDescent="0.35">
      <c r="C8" t="s">
        <v>56</v>
      </c>
      <c r="D8" s="69">
        <v>2</v>
      </c>
      <c r="E8" s="64" t="s">
        <v>93</v>
      </c>
    </row>
    <row r="9" spans="2:6" ht="14.45" x14ac:dyDescent="0.35">
      <c r="C9" t="s">
        <v>55</v>
      </c>
      <c r="D9" s="69">
        <v>2</v>
      </c>
      <c r="E9" s="64" t="s">
        <v>92</v>
      </c>
    </row>
    <row r="10" spans="2:6" ht="14.45" x14ac:dyDescent="0.35">
      <c r="C10" t="s">
        <v>57</v>
      </c>
      <c r="D10" s="69">
        <v>1</v>
      </c>
      <c r="E10" s="64" t="s">
        <v>94</v>
      </c>
    </row>
    <row r="11" spans="2:6" ht="14.45" x14ac:dyDescent="0.35">
      <c r="C11" t="s">
        <v>58</v>
      </c>
      <c r="D11" s="69">
        <v>4</v>
      </c>
      <c r="E11" s="64" t="s">
        <v>93</v>
      </c>
      <c r="F11" s="72" t="s">
        <v>112</v>
      </c>
    </row>
    <row r="12" spans="2:6" ht="14.45" x14ac:dyDescent="0.35">
      <c r="C12" t="s">
        <v>60</v>
      </c>
      <c r="D12">
        <f>SUM(D8:D11)</f>
        <v>9</v>
      </c>
      <c r="E12" s="64"/>
    </row>
    <row r="13" spans="2:6" ht="14.45" x14ac:dyDescent="0.35">
      <c r="E13" s="64"/>
    </row>
    <row r="14" spans="2:6" ht="14.45" x14ac:dyDescent="0.35">
      <c r="E14" s="64"/>
    </row>
    <row r="15" spans="2:6" ht="14.45" x14ac:dyDescent="0.35">
      <c r="B15" s="56" t="s">
        <v>61</v>
      </c>
      <c r="D15" t="s">
        <v>68</v>
      </c>
      <c r="E15" s="64"/>
    </row>
    <row r="16" spans="2:6" ht="14.45" x14ac:dyDescent="0.35">
      <c r="B16" s="57" t="s">
        <v>0</v>
      </c>
      <c r="C16" t="s">
        <v>62</v>
      </c>
      <c r="D16" s="70"/>
      <c r="E16" s="64"/>
    </row>
    <row r="17" spans="2:6" ht="14.45" x14ac:dyDescent="0.35">
      <c r="C17" t="s">
        <v>63</v>
      </c>
      <c r="D17" s="70"/>
      <c r="E17" s="64"/>
    </row>
    <row r="18" spans="2:6" ht="14.45" x14ac:dyDescent="0.35">
      <c r="C18" t="s">
        <v>64</v>
      </c>
      <c r="D18" s="70"/>
      <c r="E18" s="64"/>
    </row>
    <row r="19" spans="2:6" ht="14.45" x14ac:dyDescent="0.35">
      <c r="C19" t="s">
        <v>65</v>
      </c>
      <c r="D19" s="70"/>
      <c r="E19" s="64"/>
    </row>
    <row r="20" spans="2:6" ht="14.45" x14ac:dyDescent="0.35">
      <c r="C20" t="s">
        <v>66</v>
      </c>
      <c r="D20" s="70"/>
      <c r="E20" s="64"/>
    </row>
    <row r="21" spans="2:6" ht="14.45" x14ac:dyDescent="0.35">
      <c r="C21" t="s">
        <v>67</v>
      </c>
      <c r="D21" s="70"/>
      <c r="E21" s="64"/>
    </row>
    <row r="22" spans="2:6" ht="14.45" x14ac:dyDescent="0.35">
      <c r="C22" t="s">
        <v>60</v>
      </c>
      <c r="D22" s="70">
        <f>SUM(D16:D21)</f>
        <v>0</v>
      </c>
      <c r="E22" s="64"/>
    </row>
    <row r="23" spans="2:6" ht="39.6" x14ac:dyDescent="0.35">
      <c r="C23" t="s">
        <v>69</v>
      </c>
      <c r="D23" s="70">
        <f>D19+D20</f>
        <v>0</v>
      </c>
      <c r="E23" s="68" t="s">
        <v>106</v>
      </c>
      <c r="F23" s="66" t="s">
        <v>105</v>
      </c>
    </row>
    <row r="24" spans="2:6" ht="14.45" x14ac:dyDescent="0.35">
      <c r="E24" s="64"/>
    </row>
    <row r="25" spans="2:6" ht="14.45" x14ac:dyDescent="0.35">
      <c r="E25" s="64"/>
    </row>
    <row r="26" spans="2:6" ht="14.45" x14ac:dyDescent="0.35">
      <c r="B26" s="56" t="s">
        <v>70</v>
      </c>
      <c r="D26" t="s">
        <v>68</v>
      </c>
      <c r="E26" s="64"/>
    </row>
    <row r="27" spans="2:6" ht="72.599999999999994" x14ac:dyDescent="0.35">
      <c r="B27" s="57" t="s">
        <v>1</v>
      </c>
      <c r="C27" s="59" t="s">
        <v>71</v>
      </c>
      <c r="E27" s="66" t="s">
        <v>96</v>
      </c>
    </row>
    <row r="28" spans="2:6" ht="14.45" x14ac:dyDescent="0.35">
      <c r="E28" s="64"/>
    </row>
    <row r="29" spans="2:6" ht="14.45" x14ac:dyDescent="0.35">
      <c r="E29" s="64"/>
    </row>
    <row r="30" spans="2:6" ht="14.45" x14ac:dyDescent="0.35">
      <c r="B30" s="56" t="s">
        <v>72</v>
      </c>
      <c r="E30" s="64"/>
    </row>
    <row r="31" spans="2:6" ht="78.599999999999994" x14ac:dyDescent="0.35">
      <c r="B31" s="57" t="s">
        <v>18</v>
      </c>
      <c r="C31" s="47" t="s">
        <v>73</v>
      </c>
      <c r="E31" s="66" t="s">
        <v>97</v>
      </c>
    </row>
    <row r="32" spans="2:6" x14ac:dyDescent="0.25">
      <c r="E32" s="64"/>
    </row>
    <row r="33" spans="2:10" x14ac:dyDescent="0.25">
      <c r="E33" s="64"/>
    </row>
    <row r="34" spans="2:10" x14ac:dyDescent="0.25">
      <c r="B34" s="56" t="s">
        <v>74</v>
      </c>
      <c r="E34" s="64"/>
      <c r="G34" t="s">
        <v>107</v>
      </c>
      <c r="H34" t="s">
        <v>108</v>
      </c>
      <c r="I34" t="s">
        <v>109</v>
      </c>
    </row>
    <row r="35" spans="2:10" ht="45" x14ac:dyDescent="0.25">
      <c r="B35" s="57" t="s">
        <v>20</v>
      </c>
      <c r="C35" s="60" t="s">
        <v>75</v>
      </c>
      <c r="D35" s="71">
        <f>SUM(G35:I35)/100000</f>
        <v>3.8400000000000001E-3</v>
      </c>
      <c r="E35" s="66" t="s">
        <v>98</v>
      </c>
      <c r="G35" s="69">
        <v>62</v>
      </c>
      <c r="H35" s="69">
        <v>122</v>
      </c>
      <c r="I35" s="69">
        <v>200</v>
      </c>
      <c r="J35" t="s">
        <v>116</v>
      </c>
    </row>
    <row r="36" spans="2:10" x14ac:dyDescent="0.25">
      <c r="E36" s="64"/>
    </row>
    <row r="37" spans="2:10" x14ac:dyDescent="0.25">
      <c r="E37" s="64"/>
    </row>
    <row r="38" spans="2:10" x14ac:dyDescent="0.25">
      <c r="B38" s="56" t="s">
        <v>76</v>
      </c>
      <c r="E38" s="64"/>
    </row>
    <row r="39" spans="2:10" ht="51.75" x14ac:dyDescent="0.25">
      <c r="B39" s="57" t="s">
        <v>22</v>
      </c>
      <c r="C39" s="61" t="s">
        <v>77</v>
      </c>
      <c r="E39" s="66" t="s">
        <v>99</v>
      </c>
    </row>
    <row r="40" spans="2:10" x14ac:dyDescent="0.25">
      <c r="E40" s="64"/>
    </row>
    <row r="41" spans="2:10" x14ac:dyDescent="0.25">
      <c r="E41" s="64"/>
    </row>
    <row r="42" spans="2:10" x14ac:dyDescent="0.25">
      <c r="B42" s="56" t="s">
        <v>78</v>
      </c>
      <c r="E42" s="64"/>
    </row>
    <row r="43" spans="2:10" ht="64.5" x14ac:dyDescent="0.25">
      <c r="B43" s="57" t="s">
        <v>25</v>
      </c>
      <c r="C43" s="62" t="s">
        <v>81</v>
      </c>
      <c r="E43" s="66" t="s">
        <v>100</v>
      </c>
    </row>
    <row r="44" spans="2:10" x14ac:dyDescent="0.25">
      <c r="E44" s="64"/>
    </row>
    <row r="45" spans="2:10" x14ac:dyDescent="0.25">
      <c r="E45" s="64"/>
    </row>
    <row r="46" spans="2:10" x14ac:dyDescent="0.25">
      <c r="B46" s="56" t="s">
        <v>80</v>
      </c>
      <c r="E46" s="64"/>
    </row>
    <row r="47" spans="2:10" ht="51.75" x14ac:dyDescent="0.25">
      <c r="B47" s="57" t="s">
        <v>27</v>
      </c>
      <c r="C47" s="60" t="s">
        <v>79</v>
      </c>
      <c r="E47" s="66" t="s">
        <v>101</v>
      </c>
    </row>
    <row r="48" spans="2:10" x14ac:dyDescent="0.25">
      <c r="E48" s="64"/>
    </row>
    <row r="49" spans="2:6" x14ac:dyDescent="0.25">
      <c r="E49" s="64"/>
    </row>
    <row r="50" spans="2:6" x14ac:dyDescent="0.25">
      <c r="B50" s="56" t="s">
        <v>82</v>
      </c>
      <c r="E50" s="64"/>
    </row>
    <row r="51" spans="2:6" ht="60" x14ac:dyDescent="0.25">
      <c r="B51" s="57" t="s">
        <v>29</v>
      </c>
      <c r="C51" s="62" t="s">
        <v>83</v>
      </c>
      <c r="E51" s="64" t="s">
        <v>5</v>
      </c>
      <c r="F51" s="64" t="s">
        <v>102</v>
      </c>
    </row>
    <row r="52" spans="2:6" x14ac:dyDescent="0.25">
      <c r="E52" s="64"/>
    </row>
    <row r="53" spans="2:6" x14ac:dyDescent="0.25">
      <c r="E53" s="64"/>
    </row>
    <row r="54" spans="2:6" x14ac:dyDescent="0.25">
      <c r="B54" s="56" t="s">
        <v>84</v>
      </c>
      <c r="E54" s="64"/>
    </row>
    <row r="55" spans="2:6" ht="45" x14ac:dyDescent="0.25">
      <c r="B55" s="57" t="s">
        <v>30</v>
      </c>
      <c r="C55" s="60" t="s">
        <v>85</v>
      </c>
      <c r="E55" s="65" t="s">
        <v>86</v>
      </c>
      <c r="F55" s="64" t="s">
        <v>102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SUTI Individual</vt:lpstr>
      <vt:lpstr>SUTI Multiple</vt:lpstr>
      <vt:lpstr>Jakarta</vt:lpstr>
      <vt:lpstr>Bogor</vt:lpstr>
      <vt:lpstr>South Tanggerang</vt:lpstr>
      <vt:lpstr>City of Tanggerang</vt:lpstr>
      <vt:lpstr>City of Bekasi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H&amp;G&amp;L</dc:creator>
  <cp:lastModifiedBy>Windows 10</cp:lastModifiedBy>
  <dcterms:created xsi:type="dcterms:W3CDTF">2016-08-05T03:47:30Z</dcterms:created>
  <dcterms:modified xsi:type="dcterms:W3CDTF">2021-03-27T04:48:53Z</dcterms:modified>
</cp:coreProperties>
</file>